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طريقة الاستخدام" sheetId="1" state="visible" r:id="rId3"/>
    <sheet name="الإعدادات" sheetId="2" state="visible" r:id="rId4"/>
    <sheet name="سجل العهدة" sheetId="3" state="visible" r:id="rId5"/>
    <sheet name="الملخص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<sst xmlns="http://schemas.openxmlformats.org/spreadsheetml/2006/main" count="86" uniqueCount="79">
  <si>
    <t xml:space="preserve">نموذج العهدة النقدية المجاني</t>
  </si>
  <si>
    <t xml:space="preserve">من Petty Cash Manager · pettycash.getdailytools.com</t>
  </si>
  <si>
    <t xml:space="preserve">1. افتح ورقة "الإعدادات" وأدخل اسم المنشأة وأمين العهدة والعملة ومبلغ العهدة ونسبة الضريبة.</t>
  </si>
  <si>
    <t xml:space="preserve">2. عدّل قائمة البنود إذا احتجت بنوداً مختلفة.</t>
  </si>
  <si>
    <t xml:space="preserve">3. في "سجل العهدة" أضف سطراً لكل فاتورة: اكتب الإجمالي في "نقد صادر" واختر "نعم" إذا كانت شاملة الضريبة.</t>
  </si>
  <si>
    <t xml:space="preserve">4. يتم فصل المبلغ قبل الضريبة ومبلغ الضريبة تلقائياً، ويتحدّث الرصيد.</t>
  </si>
  <si>
    <t xml:space="preserve">5. عند تسليم أمين العهدة مبلغاً إضافياً، اكتبه في "نقد وارد (تعزيز)".</t>
  </si>
  <si>
    <t xml:space="preserve">6. ورقة "الملخص" تعرض المصروفات حسب البند وإجمالي الضريبة ومبلغ التعزيز المطلوب.</t>
  </si>
  <si>
    <t xml:space="preserve">الخلايا الصفراء بالخط الأزرق للإدخال. الخط الأسود محسوب: لا تكتب فوقه.</t>
  </si>
  <si>
    <t xml:space="preserve">نسب الضريبة قد تتغير، فتأكد دائماً من النسبة الحالية في بلدك.</t>
  </si>
  <si>
    <t xml:space="preserve">تبغى صور الفواتير، الاعتمادات، أكثر من أمين عهدة، والتصدير إلى Zoho Books وQuickBooks وXero؟</t>
  </si>
  <si>
    <t xml:space="preserve">جرّب Petty Cash Manager مجاناً لمدة 14 يوماً: https://pettycash.getdailytools.com</t>
  </si>
  <si>
    <t xml:space="preserve">نموذج العهدة النقدية — الإعدادات</t>
  </si>
  <si>
    <t xml:space="preserve">عبّئ الخلايا الصفراء فقط، وباقي الحسابات تتم تلقائياً.</t>
  </si>
  <si>
    <t xml:space="preserve">اسم المنشأة</t>
  </si>
  <si>
    <t xml:space="preserve">مؤسستك</t>
  </si>
  <si>
    <t xml:space="preserve">أمين العهدة (المسؤول عن النقد)</t>
  </si>
  <si>
    <t xml:space="preserve">أحمد</t>
  </si>
  <si>
    <t xml:space="preserve">العملة</t>
  </si>
  <si>
    <t xml:space="preserve">ريال</t>
  </si>
  <si>
    <t xml:space="preserve">مبلغ العهدة الافتتاحي</t>
  </si>
  <si>
    <t xml:space="preserve">اسم الضريبة</t>
  </si>
  <si>
    <t xml:space="preserve">ضريبة القيمة المضافة</t>
  </si>
  <si>
    <t xml:space="preserve">نسبة الضريبة</t>
  </si>
  <si>
    <t xml:space="preserve">تأكد أن النسبة مطابقة للنسبة الحالية في بلدك (مثلاً السعودية 15%، الإمارات 5%).</t>
  </si>
  <si>
    <t xml:space="preserve">بداية الفترة</t>
  </si>
  <si>
    <t xml:space="preserve">تنبيه عند انخفاض الرصيد عن</t>
  </si>
  <si>
    <t xml:space="preserve">البنود (التصنيفات)</t>
  </si>
  <si>
    <t xml:space="preserve">عدّل أو أضف حتى 15 بنداً، وستظهر في القائمة المنسدلة في سجل العهدة.</t>
  </si>
  <si>
    <t xml:space="preserve">أدوات مكتبية</t>
  </si>
  <si>
    <t xml:space="preserve">وقود ومواصلات</t>
  </si>
  <si>
    <t xml:space="preserve">ضيافة ووجبات</t>
  </si>
  <si>
    <t xml:space="preserve">نظافة</t>
  </si>
  <si>
    <t xml:space="preserve">صيانة وإصلاحات</t>
  </si>
  <si>
    <t xml:space="preserve">بريد وشحن</t>
  </si>
  <si>
    <t xml:space="preserve">كهرباء وماء</t>
  </si>
  <si>
    <t xml:space="preserve">رفاهية الموظفين</t>
  </si>
  <si>
    <t xml:space="preserve">طباعة وقرطاسية</t>
  </si>
  <si>
    <t xml:space="preserve">نثريات أخرى</t>
  </si>
  <si>
    <t xml:space="preserve">سجل العهدة النقدية</t>
  </si>
  <si>
    <t xml:space="preserve">النقد المتوفر</t>
  </si>
  <si>
    <t xml:space="preserve">الأزرق = تكتبه أنت. الأسود = محسوب تلقائياً. الصفان 6 و7 أمثلة: اكتب فوقهما أو امسحهما.</t>
  </si>
  <si>
    <t xml:space="preserve">التاريخ</t>
  </si>
  <si>
    <t xml:space="preserve">المرجع</t>
  </si>
  <si>
    <t xml:space="preserve">البيان</t>
  </si>
  <si>
    <t xml:space="preserve">البند</t>
  </si>
  <si>
    <t xml:space="preserve">المدفوع له / المستلم منه</t>
  </si>
  <si>
    <t xml:space="preserve">نقد وارد (تعزيز)</t>
  </si>
  <si>
    <t xml:space="preserve">نقد صادر (إجمالي الفاتورة)</t>
  </si>
  <si>
    <t xml:space="preserve">شامل الضريبة؟</t>
  </si>
  <si>
    <t xml:space="preserve">المبلغ قبل الضريبة</t>
  </si>
  <si>
    <t xml:space="preserve">مبلغ الضريبة</t>
  </si>
  <si>
    <t xml:space="preserve">الرصيد</t>
  </si>
  <si>
    <t xml:space="preserve">يوجد فاتورة؟</t>
  </si>
  <si>
    <t xml:space="preserve">اعتمده</t>
  </si>
  <si>
    <t xml:space="preserve">PC-0000</t>
  </si>
  <si>
    <t xml:space="preserve">رصيد العهدة الافتتاحي</t>
  </si>
  <si>
    <t xml:space="preserve">PC-0001</t>
  </si>
  <si>
    <t xml:space="preserve">ورق طابعة وأقلام</t>
  </si>
  <si>
    <t xml:space="preserve">مكتبة جرير</t>
  </si>
  <si>
    <t xml:space="preserve">نعم</t>
  </si>
  <si>
    <t xml:space="preserve">المدير المالي</t>
  </si>
  <si>
    <t xml:space="preserve">PC-0002</t>
  </si>
  <si>
    <t xml:space="preserve">تاكسي لزيارة عميل</t>
  </si>
  <si>
    <t xml:space="preserve">أوبر</t>
  </si>
  <si>
    <t xml:space="preserve">لا</t>
  </si>
  <si>
    <t xml:space="preserve">المصروفات حسب البند</t>
  </si>
  <si>
    <t xml:space="preserve">عدد الفواتير</t>
  </si>
  <si>
    <t xml:space="preserve">إجمالي الصادر</t>
  </si>
  <si>
    <t xml:space="preserve">قبل الضريبة</t>
  </si>
  <si>
    <t xml:space="preserve">الضريبة</t>
  </si>
  <si>
    <t xml:space="preserve">الإجمالي</t>
  </si>
  <si>
    <t xml:space="preserve">التسوية (مطابقة العهدة)</t>
  </si>
  <si>
    <t xml:space="preserve">النقد المضاف (تعزيزات)</t>
  </si>
  <si>
    <t xml:space="preserve">النقد المصروف</t>
  </si>
  <si>
    <t xml:space="preserve">النقد المتوقع في الصندوق</t>
  </si>
  <si>
    <t xml:space="preserve">مصروفات بدون بند (للمراجعة)</t>
  </si>
  <si>
    <t xml:space="preserve">مبلغ التعزيز المطلوب لإرجاع العهدة كاملة</t>
  </si>
  <si>
    <t xml:space="preserve">تعبت من الإدخال اليدوي؟ تطبيق Petty Cash Manager يعمل كل هذا من جوالك مع صور الفواتير والاعتمادات: https://pettycash.getdailytools.com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</si>
</sst>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0%"/>
    <numFmt numFmtId="167" formatCode="dd\-mm\-yyyy"/>
    <numFmt numFmtId="168" formatCode="#,##0.00;\(#,##0.00\);\-"/>
    <numFmt numFmtId="169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6A4D"/>
      <name val="Arial"/>
      <family val="0"/>
      <charset val="1"/>
    </font>
    <font>
      <sz val="10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1B6A4D"/>
      <name val="Arial"/>
      <family val="0"/>
      <charset val="1"/>
    </font>
    <font>
      <b val="true"/>
      <sz val="14"/>
      <color rgb="FF1B6A4D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2"/>
      <color rgb="FF1B6A4D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B6A4D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DC"/>
        <bgColor rgb="FFFFFFFF"/>
      </patternFill>
    </fill>
    <fill>
      <patternFill patternType="solid">
        <fgColor rgb="FF1B6A4D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3"/>
      </left>
      <right style="thin">
        <color rgb="FFD0D7D3"/>
      </right>
      <top style="thin">
        <color rgb="FFD0D7D3"/>
      </top>
      <bottom style="thin">
        <color rgb="FFD0D7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B6A4D"/>
      <rgbColor rgb="FFC0C0C0"/>
      <rgbColor rgb="FF808080"/>
      <rgbColor rgb="FF9999FF"/>
      <rgbColor rgb="FF993366"/>
      <rgbColor rgb="FFFFF8DC"/>
      <rgbColor rgb="FFCCFFFF"/>
      <rgbColor rgb="FF660066"/>
      <rgbColor rgb="FFFF8080"/>
      <rgbColor rgb="FF0066CC"/>
      <rgbColor rgb="FFD0D7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2.6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4.15" hidden="false" customHeight="false" outlineLevel="0" collapsed="false">
      <c r="A4" s="3" t="s">
        <v>2</v>
      </c>
    </row>
    <row r="5" customFormat="false" ht="14.15" hidden="false" customHeight="false" outlineLevel="0" collapsed="false">
      <c r="A5" s="3" t="s">
        <v>3</v>
      </c>
    </row>
    <row r="6" customFormat="false" ht="14.15" hidden="false" customHeight="false" outlineLevel="0" collapsed="false">
      <c r="A6" s="3" t="s">
        <v>4</v>
      </c>
    </row>
    <row r="7" customFormat="false" ht="14.15" hidden="false" customHeight="false" outlineLevel="0" collapsed="false">
      <c r="A7" s="3" t="s">
        <v>5</v>
      </c>
    </row>
    <row r="8" customFormat="false" ht="14.15" hidden="false" customHeight="false" outlineLevel="0" collapsed="false">
      <c r="A8" s="3" t="s">
        <v>6</v>
      </c>
    </row>
    <row r="9" customFormat="false" ht="14.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2"/>
    </row>
    <row r="11" customFormat="false" ht="12.65" hidden="false" customHeight="false" outlineLevel="0" collapsed="false">
      <c r="A11" s="2" t="s">
        <v>8</v>
      </c>
    </row>
    <row r="12" customFormat="false" ht="12.6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4.15" hidden="false" customHeight="false" outlineLevel="0" collapsed="false">
      <c r="A14" s="4" t="s">
        <v>10</v>
      </c>
    </row>
    <row r="15" customFormat="false" ht="14.15" hidden="false" customHeight="false" outlineLevel="0" collapsed="false">
      <c r="A15" s="4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4"/>
    <col collapsed="false" customWidth="true" hidden="false" outlineLevel="0" max="3" min="3" style="0" width="70"/>
  </cols>
  <sheetData>
    <row r="1" customFormat="false" ht="17.35" hidden="false" customHeight="false" outlineLevel="0" collapsed="false">
      <c r="A1" s="5" t="s">
        <v>12</v>
      </c>
    </row>
    <row r="2" customFormat="false" ht="15" hidden="false" customHeight="false" outlineLevel="0" collapsed="false">
      <c r="A2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</row>
    <row r="5" customFormat="false" ht="15" hidden="false" customHeight="false" outlineLevel="0" collapsed="false">
      <c r="A5" s="7" t="s">
        <v>16</v>
      </c>
      <c r="B5" s="8" t="s">
        <v>17</v>
      </c>
    </row>
    <row r="6" customFormat="false" ht="15" hidden="false" customHeight="false" outlineLevel="0" collapsed="false">
      <c r="A6" s="7" t="s">
        <v>18</v>
      </c>
      <c r="B6" s="8" t="s">
        <v>19</v>
      </c>
    </row>
    <row r="7" customFormat="false" ht="15" hidden="false" customHeight="false" outlineLevel="0" collapsed="false">
      <c r="A7" s="7" t="s">
        <v>20</v>
      </c>
      <c r="B7" s="9" t="n">
        <v>5000</v>
      </c>
    </row>
    <row r="8" customFormat="false" ht="15" hidden="false" customHeight="false" outlineLevel="0" collapsed="false">
      <c r="A8" s="7" t="s">
        <v>21</v>
      </c>
      <c r="B8" s="8" t="s">
        <v>22</v>
      </c>
    </row>
    <row r="9" customFormat="false" ht="15" hidden="false" customHeight="false" outlineLevel="0" collapsed="false">
      <c r="A9" s="7" t="s">
        <v>23</v>
      </c>
      <c r="B9" s="10" t="n">
        <v>0.15</v>
      </c>
      <c r="C9" s="11" t="s">
        <v>24</v>
      </c>
    </row>
    <row r="10" customFormat="false" ht="15" hidden="false" customHeight="false" outlineLevel="0" collapsed="false">
      <c r="A10" s="7" t="s">
        <v>25</v>
      </c>
      <c r="B10" s="12" t="n">
        <v>46327</v>
      </c>
    </row>
    <row r="11" customFormat="false" ht="15" hidden="false" customHeight="false" outlineLevel="0" collapsed="false">
      <c r="A11" s="7" t="s">
        <v>26</v>
      </c>
      <c r="B11" s="9" t="n">
        <v>1000</v>
      </c>
    </row>
    <row r="14" customFormat="false" ht="15" hidden="false" customHeight="false" outlineLevel="0" collapsed="false">
      <c r="A14" s="13" t="s">
        <v>27</v>
      </c>
    </row>
    <row r="15" customFormat="false" ht="15" hidden="false" customHeight="false" outlineLevel="0" collapsed="false">
      <c r="A15" s="6" t="s">
        <v>28</v>
      </c>
    </row>
    <row r="16" customFormat="false" ht="15" hidden="false" customHeight="false" outlineLevel="0" collapsed="false">
      <c r="A16" s="8" t="s">
        <v>29</v>
      </c>
    </row>
    <row r="17" customFormat="false" ht="15" hidden="false" customHeight="false" outlineLevel="0" collapsed="false">
      <c r="A17" s="8" t="s">
        <v>30</v>
      </c>
    </row>
    <row r="18" customFormat="false" ht="15" hidden="false" customHeight="false" outlineLevel="0" collapsed="false">
      <c r="A18" s="8" t="s">
        <v>31</v>
      </c>
    </row>
    <row r="19" customFormat="false" ht="15" hidden="false" customHeight="false" outlineLevel="0" collapsed="false">
      <c r="A19" s="8" t="s">
        <v>32</v>
      </c>
    </row>
    <row r="20" customFormat="false" ht="15" hidden="false" customHeight="false" outlineLevel="0" collapsed="false">
      <c r="A20" s="8" t="s">
        <v>33</v>
      </c>
    </row>
    <row r="21" customFormat="false" ht="15" hidden="false" customHeight="false" outlineLevel="0" collapsed="false">
      <c r="A21" s="8" t="s">
        <v>34</v>
      </c>
    </row>
    <row r="22" customFormat="false" ht="15" hidden="false" customHeight="false" outlineLevel="0" collapsed="false">
      <c r="A22" s="8" t="s">
        <v>35</v>
      </c>
    </row>
    <row r="23" customFormat="false" ht="15" hidden="false" customHeight="false" outlineLevel="0" collapsed="false">
      <c r="A23" s="8" t="s">
        <v>36</v>
      </c>
    </row>
    <row r="24" customFormat="false" ht="15" hidden="false" customHeight="false" outlineLevel="0" collapsed="false">
      <c r="A24" s="8" t="s">
        <v>37</v>
      </c>
    </row>
    <row r="25" customFormat="false" ht="15" hidden="false" customHeight="false" outlineLevel="0" collapsed="false">
      <c r="A25" s="8" t="s">
        <v>38</v>
      </c>
    </row>
    <row r="26" customFormat="false" ht="15" hidden="false" customHeight="false" outlineLevel="0" collapsed="false">
      <c r="A26" s="8"/>
    </row>
    <row r="27" customFormat="false" ht="15" hidden="false" customHeight="false" outlineLevel="0" collapsed="false">
      <c r="A27" s="8"/>
    </row>
    <row r="28" customFormat="false" ht="15" hidden="false" customHeight="false" outlineLevel="0" collapsed="false">
      <c r="A28" s="8"/>
    </row>
    <row r="29" customFormat="false" ht="15" hidden="false" customHeight="false" outlineLevel="0" collapsed="false">
      <c r="A29" s="8"/>
    </row>
    <row r="30" customFormat="false" ht="15" hidden="false" customHeight="false" outlineLevel="0" collapsed="false">
      <c r="A30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0"/>
    <col collapsed="false" customWidth="true" hidden="false" outlineLevel="0" max="3" min="3" style="0" width="30"/>
    <col collapsed="false" customWidth="true" hidden="false" outlineLevel="0" max="4" min="4" style="0" width="20"/>
    <col collapsed="false" customWidth="true" hidden="false" outlineLevel="0" max="5" min="5" style="0" width="24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11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11"/>
    <col collapsed="false" customWidth="true" hidden="false" outlineLevel="0" max="13" min="13" style="0" width="16"/>
  </cols>
  <sheetData>
    <row r="1" customFormat="false" ht="17.35" hidden="false" customHeight="false" outlineLevel="0" collapsed="false">
      <c r="A1" s="5" t="s">
        <v>39</v>
      </c>
    </row>
    <row r="2" customFormat="false" ht="15" hidden="false" customHeight="false" outlineLevel="0" collapsed="false">
      <c r="A2" s="14" t="str">
        <f aca="false">الإعدادات!B4&amp;"  ·  أمين العهدة: "&amp;الإعدادات!B5&amp;"  ·  العملة: "&amp;الإعدادات!B6</f>
        <v>مؤسستك  ·  أمين العهدة: أحمد  ·  العملة: ريال</v>
      </c>
      <c r="H2" s="7" t="s">
        <v>40</v>
      </c>
      <c r="I2" s="15" t="n">
        <f aca="false">LOOKUP(2,1/(K5:K304&lt;&gt;""),K5:K304)</f>
        <v>4839</v>
      </c>
      <c r="J2" s="7" t="str">
        <f aca="false">IF(I2&lt;الإعدادات!B11,"يحتاج تعزيز","سليم")</f>
        <v>سليم</v>
      </c>
    </row>
    <row r="3" customFormat="false" ht="15" hidden="false" customHeight="false" outlineLevel="0" collapsed="false">
      <c r="A3" s="11" t="s">
        <v>41</v>
      </c>
    </row>
    <row r="4" customFormat="false" ht="36" hidden="false" customHeight="true" outlineLevel="0" collapsed="false">
      <c r="A4" s="16" t="s">
        <v>42</v>
      </c>
      <c r="B4" s="16" t="s">
        <v>43</v>
      </c>
      <c r="C4" s="16" t="s">
        <v>44</v>
      </c>
      <c r="D4" s="16" t="s">
        <v>45</v>
      </c>
      <c r="E4" s="16" t="s">
        <v>46</v>
      </c>
      <c r="F4" s="16" t="s">
        <v>47</v>
      </c>
      <c r="G4" s="16" t="s">
        <v>48</v>
      </c>
      <c r="H4" s="16" t="s">
        <v>49</v>
      </c>
      <c r="I4" s="16" t="s">
        <v>50</v>
      </c>
      <c r="J4" s="16" t="s">
        <v>51</v>
      </c>
      <c r="K4" s="16" t="s">
        <v>52</v>
      </c>
      <c r="L4" s="16" t="s">
        <v>53</v>
      </c>
      <c r="M4" s="16" t="s">
        <v>54</v>
      </c>
    </row>
    <row r="5" customFormat="false" ht="15" hidden="false" customHeight="false" outlineLevel="0" collapsed="false">
      <c r="A5" s="17" t="n">
        <f aca="false">الإعدادات!B10</f>
        <v>46327</v>
      </c>
      <c r="B5" s="18" t="s">
        <v>55</v>
      </c>
      <c r="C5" s="18" t="s">
        <v>56</v>
      </c>
      <c r="D5" s="18"/>
      <c r="E5" s="18"/>
      <c r="F5" s="19" t="n">
        <f aca="false">الإعدادات!B7</f>
        <v>5000</v>
      </c>
      <c r="G5" s="19"/>
      <c r="H5" s="18"/>
      <c r="I5" s="20" t="str">
        <f aca="false">IF(G5="","",IF(H5="نعم",ROUND(G5/(1+الإعدادات!$B$9),2),G5))</f>
        <v/>
      </c>
      <c r="J5" s="20" t="str">
        <f aca="false">IF(G5="","",G5-I5)</f>
        <v/>
      </c>
      <c r="K5" s="20" t="n">
        <f aca="false">N(F5)-N(G5)</f>
        <v>5000</v>
      </c>
      <c r="L5" s="18"/>
      <c r="M5" s="18"/>
    </row>
    <row r="6" customFormat="false" ht="15" hidden="false" customHeight="false" outlineLevel="0" collapsed="false">
      <c r="A6" s="17" t="n">
        <v>46328</v>
      </c>
      <c r="B6" s="18" t="s">
        <v>57</v>
      </c>
      <c r="C6" s="18" t="s">
        <v>58</v>
      </c>
      <c r="D6" s="18" t="s">
        <v>29</v>
      </c>
      <c r="E6" s="18" t="s">
        <v>59</v>
      </c>
      <c r="F6" s="19"/>
      <c r="G6" s="19" t="n">
        <v>115</v>
      </c>
      <c r="H6" s="18" t="s">
        <v>60</v>
      </c>
      <c r="I6" s="20" t="n">
        <f aca="false">IF(G6="","",IF(H6="نعم",ROUND(G6/(1+الإعدادات!$B$9),2),G6))</f>
        <v>100</v>
      </c>
      <c r="J6" s="20" t="n">
        <f aca="false">IF(G6="","",G6-I6)</f>
        <v>15</v>
      </c>
      <c r="K6" s="20" t="n">
        <f aca="false">IF(AND(F6="",G6=""),"",LOOKUP(2,1/(K$5:K5&lt;&gt;""),K$5:K5)+N(F6)-N(G6))</f>
        <v>4885</v>
      </c>
      <c r="L6" s="18" t="s">
        <v>60</v>
      </c>
      <c r="M6" s="18" t="s">
        <v>61</v>
      </c>
    </row>
    <row r="7" customFormat="false" ht="15" hidden="false" customHeight="false" outlineLevel="0" collapsed="false">
      <c r="A7" s="17" t="n">
        <v>46329</v>
      </c>
      <c r="B7" s="18" t="s">
        <v>62</v>
      </c>
      <c r="C7" s="18" t="s">
        <v>63</v>
      </c>
      <c r="D7" s="18" t="s">
        <v>30</v>
      </c>
      <c r="E7" s="18" t="s">
        <v>64</v>
      </c>
      <c r="F7" s="19"/>
      <c r="G7" s="19" t="n">
        <v>46</v>
      </c>
      <c r="H7" s="18" t="s">
        <v>65</v>
      </c>
      <c r="I7" s="20" t="n">
        <f aca="false">IF(G7="","",IF(H7="نعم",ROUND(G7/(1+الإعدادات!$B$9),2),G7))</f>
        <v>46</v>
      </c>
      <c r="J7" s="20" t="n">
        <f aca="false">IF(G7="","",G7-I7)</f>
        <v>0</v>
      </c>
      <c r="K7" s="20" t="n">
        <f aca="false">IF(AND(F7="",G7=""),"",LOOKUP(2,1/(K$5:K6&lt;&gt;""),K$5:K6)+N(F7)-N(G7))</f>
        <v>4839</v>
      </c>
      <c r="L7" s="18" t="s">
        <v>60</v>
      </c>
      <c r="M7" s="18" t="s">
        <v>61</v>
      </c>
    </row>
    <row r="8" customFormat="false" ht="15" hidden="false" customHeight="false" outlineLevel="0" collapsed="false">
      <c r="A8" s="17"/>
      <c r="B8" s="18"/>
      <c r="C8" s="18"/>
      <c r="D8" s="18"/>
      <c r="E8" s="18"/>
      <c r="F8" s="19"/>
      <c r="G8" s="19"/>
      <c r="H8" s="18"/>
      <c r="I8" s="20" t="str">
        <f aca="false">IF(G8="","",IF(H8="نعم",ROUND(G8/(1+الإعدادات!$B$9),2),G8))</f>
        <v/>
      </c>
      <c r="J8" s="20" t="str">
        <f aca="false">IF(G8="","",G8-I8)</f>
        <v/>
      </c>
      <c r="K8" s="20" t="str">
        <f aca="false">IF(AND(F8="",G8=""),"",LOOKUP(2,1/(K$5:K7&lt;&gt;""),K$5:K7)+N(F8)-N(G8))</f>
        <v/>
      </c>
      <c r="L8" s="18"/>
      <c r="M8" s="18"/>
    </row>
    <row r="9" customFormat="false" ht="15" hidden="false" customHeight="false" outlineLevel="0" collapsed="false">
      <c r="A9" s="17"/>
      <c r="B9" s="18"/>
      <c r="C9" s="18"/>
      <c r="D9" s="18"/>
      <c r="E9" s="18"/>
      <c r="F9" s="19"/>
      <c r="G9" s="19"/>
      <c r="H9" s="18"/>
      <c r="I9" s="20" t="str">
        <f aca="false">IF(G9="","",IF(H9="نعم",ROUND(G9/(1+الإعدادات!$B$9),2),G9))</f>
        <v/>
      </c>
      <c r="J9" s="20" t="str">
        <f aca="false">IF(G9="","",G9-I9)</f>
        <v/>
      </c>
      <c r="K9" s="20" t="str">
        <f aca="false">IF(AND(F9="",G9=""),"",LOOKUP(2,1/(K$5:K8&lt;&gt;""),K$5:K8)+N(F9)-N(G9))</f>
        <v/>
      </c>
      <c r="L9" s="18"/>
      <c r="M9" s="18"/>
    </row>
    <row r="10" customFormat="false" ht="15" hidden="false" customHeight="false" outlineLevel="0" collapsed="false">
      <c r="A10" s="17"/>
      <c r="B10" s="18"/>
      <c r="C10" s="18"/>
      <c r="D10" s="18"/>
      <c r="E10" s="18"/>
      <c r="F10" s="19"/>
      <c r="G10" s="19"/>
      <c r="H10" s="18"/>
      <c r="I10" s="20" t="str">
        <f aca="false">IF(G10="","",IF(H10="نعم",ROUND(G10/(1+الإعدادات!$B$9),2),G10))</f>
        <v/>
      </c>
      <c r="J10" s="20" t="str">
        <f aca="false">IF(G10="","",G10-I10)</f>
        <v/>
      </c>
      <c r="K10" s="20" t="str">
        <f aca="false">IF(AND(F10="",G10=""),"",LOOKUP(2,1/(K$5:K9&lt;&gt;""),K$5:K9)+N(F10)-N(G10))</f>
        <v/>
      </c>
      <c r="L10" s="18"/>
      <c r="M10" s="18"/>
    </row>
    <row r="11" customFormat="false" ht="15" hidden="false" customHeight="false" outlineLevel="0" collapsed="false">
      <c r="A11" s="17"/>
      <c r="B11" s="18"/>
      <c r="C11" s="18"/>
      <c r="D11" s="18"/>
      <c r="E11" s="18"/>
      <c r="F11" s="19"/>
      <c r="G11" s="19"/>
      <c r="H11" s="18"/>
      <c r="I11" s="20" t="str">
        <f aca="false">IF(G11="","",IF(H11="نعم",ROUND(G11/(1+الإعدادات!$B$9),2),G11))</f>
        <v/>
      </c>
      <c r="J11" s="20" t="str">
        <f aca="false">IF(G11="","",G11-I11)</f>
        <v/>
      </c>
      <c r="K11" s="20" t="str">
        <f aca="false">IF(AND(F11="",G11=""),"",LOOKUP(2,1/(K$5:K10&lt;&gt;""),K$5:K10)+N(F11)-N(G11))</f>
        <v/>
      </c>
      <c r="L11" s="18"/>
      <c r="M11" s="18"/>
    </row>
    <row r="12" customFormat="false" ht="15" hidden="false" customHeight="false" outlineLevel="0" collapsed="false">
      <c r="A12" s="17"/>
      <c r="B12" s="18"/>
      <c r="C12" s="18"/>
      <c r="D12" s="18"/>
      <c r="E12" s="18"/>
      <c r="F12" s="19"/>
      <c r="G12" s="19"/>
      <c r="H12" s="18"/>
      <c r="I12" s="20" t="str">
        <f aca="false">IF(G12="","",IF(H12="نعم",ROUND(G12/(1+الإعدادات!$B$9),2),G12))</f>
        <v/>
      </c>
      <c r="J12" s="20" t="str">
        <f aca="false">IF(G12="","",G12-I12)</f>
        <v/>
      </c>
      <c r="K12" s="20" t="str">
        <f aca="false">IF(AND(F12="",G12=""),"",LOOKUP(2,1/(K$5:K11&lt;&gt;""),K$5:K11)+N(F12)-N(G12))</f>
        <v/>
      </c>
      <c r="L12" s="18"/>
      <c r="M12" s="18"/>
    </row>
    <row r="13" customFormat="false" ht="15" hidden="false" customHeight="false" outlineLevel="0" collapsed="false">
      <c r="A13" s="17"/>
      <c r="B13" s="18"/>
      <c r="C13" s="18"/>
      <c r="D13" s="18"/>
      <c r="E13" s="18"/>
      <c r="F13" s="19"/>
      <c r="G13" s="19"/>
      <c r="H13" s="18"/>
      <c r="I13" s="20" t="str">
        <f aca="false">IF(G13="","",IF(H13="نعم",ROUND(G13/(1+الإعدادات!$B$9),2),G13))</f>
        <v/>
      </c>
      <c r="J13" s="20" t="str">
        <f aca="false">IF(G13="","",G13-I13)</f>
        <v/>
      </c>
      <c r="K13" s="20" t="str">
        <f aca="false">IF(AND(F13="",G13=""),"",LOOKUP(2,1/(K$5:K12&lt;&gt;""),K$5:K12)+N(F13)-N(G13))</f>
        <v/>
      </c>
      <c r="L13" s="18"/>
      <c r="M13" s="18"/>
    </row>
    <row r="14" customFormat="false" ht="15" hidden="false" customHeight="false" outlineLevel="0" collapsed="false">
      <c r="A14" s="17"/>
      <c r="B14" s="18"/>
      <c r="C14" s="18"/>
      <c r="D14" s="18"/>
      <c r="E14" s="18"/>
      <c r="F14" s="19"/>
      <c r="G14" s="19"/>
      <c r="H14" s="18"/>
      <c r="I14" s="20" t="str">
        <f aca="false">IF(G14="","",IF(H14="نعم",ROUND(G14/(1+الإعدادات!$B$9),2),G14))</f>
        <v/>
      </c>
      <c r="J14" s="20" t="str">
        <f aca="false">IF(G14="","",G14-I14)</f>
        <v/>
      </c>
      <c r="K14" s="20" t="str">
        <f aca="false">IF(AND(F14="",G14=""),"",LOOKUP(2,1/(K$5:K13&lt;&gt;""),K$5:K13)+N(F14)-N(G14))</f>
        <v/>
      </c>
      <c r="L14" s="18"/>
      <c r="M14" s="18"/>
    </row>
    <row r="15" customFormat="false" ht="15" hidden="false" customHeight="false" outlineLevel="0" collapsed="false">
      <c r="A15" s="17"/>
      <c r="B15" s="18"/>
      <c r="C15" s="18"/>
      <c r="D15" s="18"/>
      <c r="E15" s="18"/>
      <c r="F15" s="19"/>
      <c r="G15" s="19"/>
      <c r="H15" s="18"/>
      <c r="I15" s="20" t="str">
        <f aca="false">IF(G15="","",IF(H15="نعم",ROUND(G15/(1+الإعدادات!$B$9),2),G15))</f>
        <v/>
      </c>
      <c r="J15" s="20" t="str">
        <f aca="false">IF(G15="","",G15-I15)</f>
        <v/>
      </c>
      <c r="K15" s="20" t="str">
        <f aca="false">IF(AND(F15="",G15=""),"",LOOKUP(2,1/(K$5:K14&lt;&gt;""),K$5:K14)+N(F15)-N(G15))</f>
        <v/>
      </c>
      <c r="L15" s="18"/>
      <c r="M15" s="18"/>
    </row>
    <row r="16" customFormat="false" ht="15" hidden="false" customHeight="false" outlineLevel="0" collapsed="false">
      <c r="A16" s="17"/>
      <c r="B16" s="18"/>
      <c r="C16" s="18"/>
      <c r="D16" s="18"/>
      <c r="E16" s="18"/>
      <c r="F16" s="19"/>
      <c r="G16" s="19"/>
      <c r="H16" s="18"/>
      <c r="I16" s="20" t="str">
        <f aca="false">IF(G16="","",IF(H16="نعم",ROUND(G16/(1+الإعدادات!$B$9),2),G16))</f>
        <v/>
      </c>
      <c r="J16" s="20" t="str">
        <f aca="false">IF(G16="","",G16-I16)</f>
        <v/>
      </c>
      <c r="K16" s="20" t="str">
        <f aca="false">IF(AND(F16="",G16=""),"",LOOKUP(2,1/(K$5:K15&lt;&gt;""),K$5:K15)+N(F16)-N(G16))</f>
        <v/>
      </c>
      <c r="L16" s="18"/>
      <c r="M16" s="18"/>
    </row>
    <row r="17" customFormat="false" ht="15" hidden="false" customHeight="false" outlineLevel="0" collapsed="false">
      <c r="A17" s="17"/>
      <c r="B17" s="18"/>
      <c r="C17" s="18"/>
      <c r="D17" s="18"/>
      <c r="E17" s="18"/>
      <c r="F17" s="19"/>
      <c r="G17" s="19"/>
      <c r="H17" s="18"/>
      <c r="I17" s="20" t="str">
        <f aca="false">IF(G17="","",IF(H17="نعم",ROUND(G17/(1+الإعدادات!$B$9),2),G17))</f>
        <v/>
      </c>
      <c r="J17" s="20" t="str">
        <f aca="false">IF(G17="","",G17-I17)</f>
        <v/>
      </c>
      <c r="K17" s="20" t="str">
        <f aca="false">IF(AND(F17="",G17=""),"",LOOKUP(2,1/(K$5:K16&lt;&gt;""),K$5:K16)+N(F17)-N(G17))</f>
        <v/>
      </c>
      <c r="L17" s="18"/>
      <c r="M17" s="18"/>
    </row>
    <row r="18" customFormat="false" ht="15" hidden="false" customHeight="false" outlineLevel="0" collapsed="false">
      <c r="A18" s="17"/>
      <c r="B18" s="18"/>
      <c r="C18" s="18"/>
      <c r="D18" s="18"/>
      <c r="E18" s="18"/>
      <c r="F18" s="19"/>
      <c r="G18" s="19"/>
      <c r="H18" s="18"/>
      <c r="I18" s="20" t="str">
        <f aca="false">IF(G18="","",IF(H18="نعم",ROUND(G18/(1+الإعدادات!$B$9),2),G18))</f>
        <v/>
      </c>
      <c r="J18" s="20" t="str">
        <f aca="false">IF(G18="","",G18-I18)</f>
        <v/>
      </c>
      <c r="K18" s="20" t="str">
        <f aca="false">IF(AND(F18="",G18=""),"",LOOKUP(2,1/(K$5:K17&lt;&gt;""),K$5:K17)+N(F18)-N(G18))</f>
        <v/>
      </c>
      <c r="L18" s="18"/>
      <c r="M18" s="18"/>
    </row>
    <row r="19" customFormat="false" ht="15" hidden="false" customHeight="false" outlineLevel="0" collapsed="false">
      <c r="A19" s="17"/>
      <c r="B19" s="18"/>
      <c r="C19" s="18"/>
      <c r="D19" s="18"/>
      <c r="E19" s="18"/>
      <c r="F19" s="19"/>
      <c r="G19" s="19"/>
      <c r="H19" s="18"/>
      <c r="I19" s="20" t="str">
        <f aca="false">IF(G19="","",IF(H19="نعم",ROUND(G19/(1+الإعدادات!$B$9),2),G19))</f>
        <v/>
      </c>
      <c r="J19" s="20" t="str">
        <f aca="false">IF(G19="","",G19-I19)</f>
        <v/>
      </c>
      <c r="K19" s="20" t="str">
        <f aca="false">IF(AND(F19="",G19=""),"",LOOKUP(2,1/(K$5:K18&lt;&gt;""),K$5:K18)+N(F19)-N(G19))</f>
        <v/>
      </c>
      <c r="L19" s="18"/>
      <c r="M19" s="18"/>
    </row>
    <row r="20" customFormat="false" ht="15" hidden="false" customHeight="false" outlineLevel="0" collapsed="false">
      <c r="A20" s="17"/>
      <c r="B20" s="18"/>
      <c r="C20" s="18"/>
      <c r="D20" s="18"/>
      <c r="E20" s="18"/>
      <c r="F20" s="19"/>
      <c r="G20" s="19"/>
      <c r="H20" s="18"/>
      <c r="I20" s="20" t="str">
        <f aca="false">IF(G20="","",IF(H20="نعم",ROUND(G20/(1+الإعدادات!$B$9),2),G20))</f>
        <v/>
      </c>
      <c r="J20" s="20" t="str">
        <f aca="false">IF(G20="","",G20-I20)</f>
        <v/>
      </c>
      <c r="K20" s="20" t="str">
        <f aca="false">IF(AND(F20="",G20=""),"",LOOKUP(2,1/(K$5:K19&lt;&gt;""),K$5:K19)+N(F20)-N(G20))</f>
        <v/>
      </c>
      <c r="L20" s="18"/>
      <c r="M20" s="18"/>
    </row>
    <row r="21" customFormat="false" ht="15" hidden="false" customHeight="false" outlineLevel="0" collapsed="false">
      <c r="A21" s="17"/>
      <c r="B21" s="18"/>
      <c r="C21" s="18"/>
      <c r="D21" s="18"/>
      <c r="E21" s="18"/>
      <c r="F21" s="19"/>
      <c r="G21" s="19"/>
      <c r="H21" s="18"/>
      <c r="I21" s="20" t="str">
        <f aca="false">IF(G21="","",IF(H21="نعم",ROUND(G21/(1+الإعدادات!$B$9),2),G21))</f>
        <v/>
      </c>
      <c r="J21" s="20" t="str">
        <f aca="false">IF(G21="","",G21-I21)</f>
        <v/>
      </c>
      <c r="K21" s="20" t="str">
        <f aca="false">IF(AND(F21="",G21=""),"",LOOKUP(2,1/(K$5:K20&lt;&gt;""),K$5:K20)+N(F21)-N(G21))</f>
        <v/>
      </c>
      <c r="L21" s="18"/>
      <c r="M21" s="18"/>
    </row>
    <row r="22" customFormat="false" ht="15" hidden="false" customHeight="false" outlineLevel="0" collapsed="false">
      <c r="A22" s="17"/>
      <c r="B22" s="18"/>
      <c r="C22" s="18"/>
      <c r="D22" s="18"/>
      <c r="E22" s="18"/>
      <c r="F22" s="19"/>
      <c r="G22" s="19"/>
      <c r="H22" s="18"/>
      <c r="I22" s="20" t="str">
        <f aca="false">IF(G22="","",IF(H22="نعم",ROUND(G22/(1+الإعدادات!$B$9),2),G22))</f>
        <v/>
      </c>
      <c r="J22" s="20" t="str">
        <f aca="false">IF(G22="","",G22-I22)</f>
        <v/>
      </c>
      <c r="K22" s="20" t="str">
        <f aca="false">IF(AND(F22="",G22=""),"",LOOKUP(2,1/(K$5:K21&lt;&gt;""),K$5:K21)+N(F22)-N(G22))</f>
        <v/>
      </c>
      <c r="L22" s="18"/>
      <c r="M22" s="18"/>
    </row>
    <row r="23" customFormat="false" ht="15" hidden="false" customHeight="false" outlineLevel="0" collapsed="false">
      <c r="A23" s="17"/>
      <c r="B23" s="18"/>
      <c r="C23" s="18"/>
      <c r="D23" s="18"/>
      <c r="E23" s="18"/>
      <c r="F23" s="19"/>
      <c r="G23" s="19"/>
      <c r="H23" s="18"/>
      <c r="I23" s="20" t="str">
        <f aca="false">IF(G23="","",IF(H23="نعم",ROUND(G23/(1+الإعدادات!$B$9),2),G23))</f>
        <v/>
      </c>
      <c r="J23" s="20" t="str">
        <f aca="false">IF(G23="","",G23-I23)</f>
        <v/>
      </c>
      <c r="K23" s="20" t="str">
        <f aca="false">IF(AND(F23="",G23=""),"",LOOKUP(2,1/(K$5:K22&lt;&gt;""),K$5:K22)+N(F23)-N(G23))</f>
        <v/>
      </c>
      <c r="L23" s="18"/>
      <c r="M23" s="18"/>
    </row>
    <row r="24" customFormat="false" ht="15" hidden="false" customHeight="false" outlineLevel="0" collapsed="false">
      <c r="A24" s="17"/>
      <c r="B24" s="18"/>
      <c r="C24" s="18"/>
      <c r="D24" s="18"/>
      <c r="E24" s="18"/>
      <c r="F24" s="19"/>
      <c r="G24" s="19"/>
      <c r="H24" s="18"/>
      <c r="I24" s="20" t="str">
        <f aca="false">IF(G24="","",IF(H24="نعم",ROUND(G24/(1+الإعدادات!$B$9),2),G24))</f>
        <v/>
      </c>
      <c r="J24" s="20" t="str">
        <f aca="false">IF(G24="","",G24-I24)</f>
        <v/>
      </c>
      <c r="K24" s="20" t="str">
        <f aca="false">IF(AND(F24="",G24=""),"",LOOKUP(2,1/(K$5:K23&lt;&gt;""),K$5:K23)+N(F24)-N(G24))</f>
        <v/>
      </c>
      <c r="L24" s="18"/>
      <c r="M24" s="18"/>
    </row>
    <row r="25" customFormat="false" ht="15" hidden="false" customHeight="false" outlineLevel="0" collapsed="false">
      <c r="A25" s="17"/>
      <c r="B25" s="18"/>
      <c r="C25" s="18"/>
      <c r="D25" s="18"/>
      <c r="E25" s="18"/>
      <c r="F25" s="19"/>
      <c r="G25" s="19"/>
      <c r="H25" s="18"/>
      <c r="I25" s="20" t="str">
        <f aca="false">IF(G25="","",IF(H25="نعم",ROUND(G25/(1+الإعدادات!$B$9),2),G25))</f>
        <v/>
      </c>
      <c r="J25" s="20" t="str">
        <f aca="false">IF(G25="","",G25-I25)</f>
        <v/>
      </c>
      <c r="K25" s="20" t="str">
        <f aca="false">IF(AND(F25="",G25=""),"",LOOKUP(2,1/(K$5:K24&lt;&gt;""),K$5:K24)+N(F25)-N(G25))</f>
        <v/>
      </c>
      <c r="L25" s="18"/>
      <c r="M25" s="18"/>
    </row>
    <row r="26" customFormat="false" ht="15" hidden="false" customHeight="false" outlineLevel="0" collapsed="false">
      <c r="A26" s="17"/>
      <c r="B26" s="18"/>
      <c r="C26" s="18"/>
      <c r="D26" s="18"/>
      <c r="E26" s="18"/>
      <c r="F26" s="19"/>
      <c r="G26" s="19"/>
      <c r="H26" s="18"/>
      <c r="I26" s="20" t="str">
        <f aca="false">IF(G26="","",IF(H26="نعم",ROUND(G26/(1+الإعدادات!$B$9),2),G26))</f>
        <v/>
      </c>
      <c r="J26" s="20" t="str">
        <f aca="false">IF(G26="","",G26-I26)</f>
        <v/>
      </c>
      <c r="K26" s="20" t="str">
        <f aca="false">IF(AND(F26="",G26=""),"",LOOKUP(2,1/(K$5:K25&lt;&gt;""),K$5:K25)+N(F26)-N(G26))</f>
        <v/>
      </c>
      <c r="L26" s="18"/>
      <c r="M26" s="18"/>
    </row>
    <row r="27" customFormat="false" ht="15" hidden="false" customHeight="false" outlineLevel="0" collapsed="false">
      <c r="A27" s="17"/>
      <c r="B27" s="18"/>
      <c r="C27" s="18"/>
      <c r="D27" s="18"/>
      <c r="E27" s="18"/>
      <c r="F27" s="19"/>
      <c r="G27" s="19"/>
      <c r="H27" s="18"/>
      <c r="I27" s="20" t="str">
        <f aca="false">IF(G27="","",IF(H27="نعم",ROUND(G27/(1+الإعدادات!$B$9),2),G27))</f>
        <v/>
      </c>
      <c r="J27" s="20" t="str">
        <f aca="false">IF(G27="","",G27-I27)</f>
        <v/>
      </c>
      <c r="K27" s="20" t="str">
        <f aca="false">IF(AND(F27="",G27=""),"",LOOKUP(2,1/(K$5:K26&lt;&gt;""),K$5:K26)+N(F27)-N(G27))</f>
        <v/>
      </c>
      <c r="L27" s="18"/>
      <c r="M27" s="18"/>
    </row>
    <row r="28" customFormat="false" ht="15" hidden="false" customHeight="false" outlineLevel="0" collapsed="false">
      <c r="A28" s="17"/>
      <c r="B28" s="18"/>
      <c r="C28" s="18"/>
      <c r="D28" s="18"/>
      <c r="E28" s="18"/>
      <c r="F28" s="19"/>
      <c r="G28" s="19"/>
      <c r="H28" s="18"/>
      <c r="I28" s="20" t="str">
        <f aca="false">IF(G28="","",IF(H28="نعم",ROUND(G28/(1+الإعدادات!$B$9),2),G28))</f>
        <v/>
      </c>
      <c r="J28" s="20" t="str">
        <f aca="false">IF(G28="","",G28-I28)</f>
        <v/>
      </c>
      <c r="K28" s="20" t="str">
        <f aca="false">IF(AND(F28="",G28=""),"",LOOKUP(2,1/(K$5:K27&lt;&gt;""),K$5:K27)+N(F28)-N(G28))</f>
        <v/>
      </c>
      <c r="L28" s="18"/>
      <c r="M28" s="18"/>
    </row>
    <row r="29" customFormat="false" ht="15" hidden="false" customHeight="false" outlineLevel="0" collapsed="false">
      <c r="A29" s="17"/>
      <c r="B29" s="18"/>
      <c r="C29" s="18"/>
      <c r="D29" s="18"/>
      <c r="E29" s="18"/>
      <c r="F29" s="19"/>
      <c r="G29" s="19"/>
      <c r="H29" s="18"/>
      <c r="I29" s="20" t="str">
        <f aca="false">IF(G29="","",IF(H29="نعم",ROUND(G29/(1+الإعدادات!$B$9),2),G29))</f>
        <v/>
      </c>
      <c r="J29" s="20" t="str">
        <f aca="false">IF(G29="","",G29-I29)</f>
        <v/>
      </c>
      <c r="K29" s="20" t="str">
        <f aca="false">IF(AND(F29="",G29=""),"",LOOKUP(2,1/(K$5:K28&lt;&gt;""),K$5:K28)+N(F29)-N(G29))</f>
        <v/>
      </c>
      <c r="L29" s="18"/>
      <c r="M29" s="18"/>
    </row>
    <row r="30" customFormat="false" ht="15" hidden="false" customHeight="false" outlineLevel="0" collapsed="false">
      <c r="A30" s="17"/>
      <c r="B30" s="18"/>
      <c r="C30" s="18"/>
      <c r="D30" s="18"/>
      <c r="E30" s="18"/>
      <c r="F30" s="19"/>
      <c r="G30" s="19"/>
      <c r="H30" s="18"/>
      <c r="I30" s="20" t="str">
        <f aca="false">IF(G30="","",IF(H30="نعم",ROUND(G30/(1+الإعدادات!$B$9),2),G30))</f>
        <v/>
      </c>
      <c r="J30" s="20" t="str">
        <f aca="false">IF(G30="","",G30-I30)</f>
        <v/>
      </c>
      <c r="K30" s="20" t="str">
        <f aca="false">IF(AND(F30="",G30=""),"",LOOKUP(2,1/(K$5:K29&lt;&gt;""),K$5:K29)+N(F30)-N(G30))</f>
        <v/>
      </c>
      <c r="L30" s="18"/>
      <c r="M30" s="18"/>
    </row>
    <row r="31" customFormat="false" ht="15" hidden="false" customHeight="false" outlineLevel="0" collapsed="false">
      <c r="A31" s="17"/>
      <c r="B31" s="18"/>
      <c r="C31" s="18"/>
      <c r="D31" s="18"/>
      <c r="E31" s="18"/>
      <c r="F31" s="19"/>
      <c r="G31" s="19"/>
      <c r="H31" s="18"/>
      <c r="I31" s="20" t="str">
        <f aca="false">IF(G31="","",IF(H31="نعم",ROUND(G31/(1+الإعدادات!$B$9),2),G31))</f>
        <v/>
      </c>
      <c r="J31" s="20" t="str">
        <f aca="false">IF(G31="","",G31-I31)</f>
        <v/>
      </c>
      <c r="K31" s="20" t="str">
        <f aca="false">IF(AND(F31="",G31=""),"",LOOKUP(2,1/(K$5:K30&lt;&gt;""),K$5:K30)+N(F31)-N(G31))</f>
        <v/>
      </c>
      <c r="L31" s="18"/>
      <c r="M31" s="18"/>
    </row>
    <row r="32" customFormat="false" ht="15" hidden="false" customHeight="false" outlineLevel="0" collapsed="false">
      <c r="A32" s="17"/>
      <c r="B32" s="18"/>
      <c r="C32" s="18"/>
      <c r="D32" s="18"/>
      <c r="E32" s="18"/>
      <c r="F32" s="19"/>
      <c r="G32" s="19"/>
      <c r="H32" s="18"/>
      <c r="I32" s="20" t="str">
        <f aca="false">IF(G32="","",IF(H32="نعم",ROUND(G32/(1+الإعدادات!$B$9),2),G32))</f>
        <v/>
      </c>
      <c r="J32" s="20" t="str">
        <f aca="false">IF(G32="","",G32-I32)</f>
        <v/>
      </c>
      <c r="K32" s="20" t="str">
        <f aca="false">IF(AND(F32="",G32=""),"",LOOKUP(2,1/(K$5:K31&lt;&gt;""),K$5:K31)+N(F32)-N(G32))</f>
        <v/>
      </c>
      <c r="L32" s="18"/>
      <c r="M32" s="18"/>
    </row>
    <row r="33" customFormat="false" ht="15" hidden="false" customHeight="false" outlineLevel="0" collapsed="false">
      <c r="A33" s="17"/>
      <c r="B33" s="18"/>
      <c r="C33" s="18"/>
      <c r="D33" s="18"/>
      <c r="E33" s="18"/>
      <c r="F33" s="19"/>
      <c r="G33" s="19"/>
      <c r="H33" s="18"/>
      <c r="I33" s="20" t="str">
        <f aca="false">IF(G33="","",IF(H33="نعم",ROUND(G33/(1+الإعدادات!$B$9),2),G33))</f>
        <v/>
      </c>
      <c r="J33" s="20" t="str">
        <f aca="false">IF(G33="","",G33-I33)</f>
        <v/>
      </c>
      <c r="K33" s="20" t="str">
        <f aca="false">IF(AND(F33="",G33=""),"",LOOKUP(2,1/(K$5:K32&lt;&gt;""),K$5:K32)+N(F33)-N(G33))</f>
        <v/>
      </c>
      <c r="L33" s="18"/>
      <c r="M33" s="18"/>
    </row>
    <row r="34" customFormat="false" ht="15" hidden="false" customHeight="false" outlineLevel="0" collapsed="false">
      <c r="A34" s="17"/>
      <c r="B34" s="18"/>
      <c r="C34" s="18"/>
      <c r="D34" s="18"/>
      <c r="E34" s="18"/>
      <c r="F34" s="19"/>
      <c r="G34" s="19"/>
      <c r="H34" s="18"/>
      <c r="I34" s="20" t="str">
        <f aca="false">IF(G34="","",IF(H34="نعم",ROUND(G34/(1+الإعدادات!$B$9),2),G34))</f>
        <v/>
      </c>
      <c r="J34" s="20" t="str">
        <f aca="false">IF(G34="","",G34-I34)</f>
        <v/>
      </c>
      <c r="K34" s="20" t="str">
        <f aca="false">IF(AND(F34="",G34=""),"",LOOKUP(2,1/(K$5:K33&lt;&gt;""),K$5:K33)+N(F34)-N(G34))</f>
        <v/>
      </c>
      <c r="L34" s="18"/>
      <c r="M34" s="18"/>
    </row>
    <row r="35" customFormat="false" ht="15" hidden="false" customHeight="false" outlineLevel="0" collapsed="false">
      <c r="A35" s="17"/>
      <c r="B35" s="18"/>
      <c r="C35" s="18"/>
      <c r="D35" s="18"/>
      <c r="E35" s="18"/>
      <c r="F35" s="19"/>
      <c r="G35" s="19"/>
      <c r="H35" s="18"/>
      <c r="I35" s="20" t="str">
        <f aca="false">IF(G35="","",IF(H35="نعم",ROUND(G35/(1+الإعدادات!$B$9),2),G35))</f>
        <v/>
      </c>
      <c r="J35" s="20" t="str">
        <f aca="false">IF(G35="","",G35-I35)</f>
        <v/>
      </c>
      <c r="K35" s="20" t="str">
        <f aca="false">IF(AND(F35="",G35=""),"",LOOKUP(2,1/(K$5:K34&lt;&gt;""),K$5:K34)+N(F35)-N(G35))</f>
        <v/>
      </c>
      <c r="L35" s="18"/>
      <c r="M35" s="18"/>
    </row>
    <row r="36" customFormat="false" ht="15" hidden="false" customHeight="false" outlineLevel="0" collapsed="false">
      <c r="A36" s="17"/>
      <c r="B36" s="18"/>
      <c r="C36" s="18"/>
      <c r="D36" s="18"/>
      <c r="E36" s="18"/>
      <c r="F36" s="19"/>
      <c r="G36" s="19"/>
      <c r="H36" s="18"/>
      <c r="I36" s="20" t="str">
        <f aca="false">IF(G36="","",IF(H36="نعم",ROUND(G36/(1+الإعدادات!$B$9),2),G36))</f>
        <v/>
      </c>
      <c r="J36" s="20" t="str">
        <f aca="false">IF(G36="","",G36-I36)</f>
        <v/>
      </c>
      <c r="K36" s="20" t="str">
        <f aca="false">IF(AND(F36="",G36=""),"",LOOKUP(2,1/(K$5:K35&lt;&gt;""),K$5:K35)+N(F36)-N(G36))</f>
        <v/>
      </c>
      <c r="L36" s="18"/>
      <c r="M36" s="18"/>
    </row>
    <row r="37" customFormat="false" ht="15" hidden="false" customHeight="false" outlineLevel="0" collapsed="false">
      <c r="A37" s="17"/>
      <c r="B37" s="18"/>
      <c r="C37" s="18"/>
      <c r="D37" s="18"/>
      <c r="E37" s="18"/>
      <c r="F37" s="19"/>
      <c r="G37" s="19"/>
      <c r="H37" s="18"/>
      <c r="I37" s="20" t="str">
        <f aca="false">IF(G37="","",IF(H37="نعم",ROUND(G37/(1+الإعدادات!$B$9),2),G37))</f>
        <v/>
      </c>
      <c r="J37" s="20" t="str">
        <f aca="false">IF(G37="","",G37-I37)</f>
        <v/>
      </c>
      <c r="K37" s="20" t="str">
        <f aca="false">IF(AND(F37="",G37=""),"",LOOKUP(2,1/(K$5:K36&lt;&gt;""),K$5:K36)+N(F37)-N(G37))</f>
        <v/>
      </c>
      <c r="L37" s="18"/>
      <c r="M37" s="18"/>
    </row>
    <row r="38" customFormat="false" ht="15" hidden="false" customHeight="false" outlineLevel="0" collapsed="false">
      <c r="A38" s="17"/>
      <c r="B38" s="18"/>
      <c r="C38" s="18"/>
      <c r="D38" s="18"/>
      <c r="E38" s="18"/>
      <c r="F38" s="19"/>
      <c r="G38" s="19"/>
      <c r="H38" s="18"/>
      <c r="I38" s="20" t="str">
        <f aca="false">IF(G38="","",IF(H38="نعم",ROUND(G38/(1+الإعدادات!$B$9),2),G38))</f>
        <v/>
      </c>
      <c r="J38" s="20" t="str">
        <f aca="false">IF(G38="","",G38-I38)</f>
        <v/>
      </c>
      <c r="K38" s="20" t="str">
        <f aca="false">IF(AND(F38="",G38=""),"",LOOKUP(2,1/(K$5:K37&lt;&gt;""),K$5:K37)+N(F38)-N(G38))</f>
        <v/>
      </c>
      <c r="L38" s="18"/>
      <c r="M38" s="18"/>
    </row>
    <row r="39" customFormat="false" ht="15" hidden="false" customHeight="false" outlineLevel="0" collapsed="false">
      <c r="A39" s="17"/>
      <c r="B39" s="18"/>
      <c r="C39" s="18"/>
      <c r="D39" s="18"/>
      <c r="E39" s="18"/>
      <c r="F39" s="19"/>
      <c r="G39" s="19"/>
      <c r="H39" s="18"/>
      <c r="I39" s="20" t="str">
        <f aca="false">IF(G39="","",IF(H39="نعم",ROUND(G39/(1+الإعدادات!$B$9),2),G39))</f>
        <v/>
      </c>
      <c r="J39" s="20" t="str">
        <f aca="false">IF(G39="","",G39-I39)</f>
        <v/>
      </c>
      <c r="K39" s="20" t="str">
        <f aca="false">IF(AND(F39="",G39=""),"",LOOKUP(2,1/(K$5:K38&lt;&gt;""),K$5:K38)+N(F39)-N(G39))</f>
        <v/>
      </c>
      <c r="L39" s="18"/>
      <c r="M39" s="18"/>
    </row>
    <row r="40" customFormat="false" ht="15" hidden="false" customHeight="false" outlineLevel="0" collapsed="false">
      <c r="A40" s="17"/>
      <c r="B40" s="18"/>
      <c r="C40" s="18"/>
      <c r="D40" s="18"/>
      <c r="E40" s="18"/>
      <c r="F40" s="19"/>
      <c r="G40" s="19"/>
      <c r="H40" s="18"/>
      <c r="I40" s="20" t="str">
        <f aca="false">IF(G40="","",IF(H40="نعم",ROUND(G40/(1+الإعدادات!$B$9),2),G40))</f>
        <v/>
      </c>
      <c r="J40" s="20" t="str">
        <f aca="false">IF(G40="","",G40-I40)</f>
        <v/>
      </c>
      <c r="K40" s="20" t="str">
        <f aca="false">IF(AND(F40="",G40=""),"",LOOKUP(2,1/(K$5:K39&lt;&gt;""),K$5:K39)+N(F40)-N(G40))</f>
        <v/>
      </c>
      <c r="L40" s="18"/>
      <c r="M40" s="18"/>
    </row>
    <row r="41" customFormat="false" ht="15" hidden="false" customHeight="false" outlineLevel="0" collapsed="false">
      <c r="A41" s="17"/>
      <c r="B41" s="18"/>
      <c r="C41" s="18"/>
      <c r="D41" s="18"/>
      <c r="E41" s="18"/>
      <c r="F41" s="19"/>
      <c r="G41" s="19"/>
      <c r="H41" s="18"/>
      <c r="I41" s="20" t="str">
        <f aca="false">IF(G41="","",IF(H41="نعم",ROUND(G41/(1+الإعدادات!$B$9),2),G41))</f>
        <v/>
      </c>
      <c r="J41" s="20" t="str">
        <f aca="false">IF(G41="","",G41-I41)</f>
        <v/>
      </c>
      <c r="K41" s="20" t="str">
        <f aca="false">IF(AND(F41="",G41=""),"",LOOKUP(2,1/(K$5:K40&lt;&gt;""),K$5:K40)+N(F41)-N(G41))</f>
        <v/>
      </c>
      <c r="L41" s="18"/>
      <c r="M41" s="18"/>
    </row>
    <row r="42" customFormat="false" ht="15" hidden="false" customHeight="false" outlineLevel="0" collapsed="false">
      <c r="A42" s="17"/>
      <c r="B42" s="18"/>
      <c r="C42" s="18"/>
      <c r="D42" s="18"/>
      <c r="E42" s="18"/>
      <c r="F42" s="19"/>
      <c r="G42" s="19"/>
      <c r="H42" s="18"/>
      <c r="I42" s="20" t="str">
        <f aca="false">IF(G42="","",IF(H42="نعم",ROUND(G42/(1+الإعدادات!$B$9),2),G42))</f>
        <v/>
      </c>
      <c r="J42" s="20" t="str">
        <f aca="false">IF(G42="","",G42-I42)</f>
        <v/>
      </c>
      <c r="K42" s="20" t="str">
        <f aca="false">IF(AND(F42="",G42=""),"",LOOKUP(2,1/(K$5:K41&lt;&gt;""),K$5:K41)+N(F42)-N(G42))</f>
        <v/>
      </c>
      <c r="L42" s="18"/>
      <c r="M42" s="18"/>
    </row>
    <row r="43" customFormat="false" ht="15" hidden="false" customHeight="false" outlineLevel="0" collapsed="false">
      <c r="A43" s="17"/>
      <c r="B43" s="18"/>
      <c r="C43" s="18"/>
      <c r="D43" s="18"/>
      <c r="E43" s="18"/>
      <c r="F43" s="19"/>
      <c r="G43" s="19"/>
      <c r="H43" s="18"/>
      <c r="I43" s="20" t="str">
        <f aca="false">IF(G43="","",IF(H43="نعم",ROUND(G43/(1+الإعدادات!$B$9),2),G43))</f>
        <v/>
      </c>
      <c r="J43" s="20" t="str">
        <f aca="false">IF(G43="","",G43-I43)</f>
        <v/>
      </c>
      <c r="K43" s="20" t="str">
        <f aca="false">IF(AND(F43="",G43=""),"",LOOKUP(2,1/(K$5:K42&lt;&gt;""),K$5:K42)+N(F43)-N(G43))</f>
        <v/>
      </c>
      <c r="L43" s="18"/>
      <c r="M43" s="18"/>
    </row>
    <row r="44" customFormat="false" ht="15" hidden="false" customHeight="false" outlineLevel="0" collapsed="false">
      <c r="A44" s="17"/>
      <c r="B44" s="18"/>
      <c r="C44" s="18"/>
      <c r="D44" s="18"/>
      <c r="E44" s="18"/>
      <c r="F44" s="19"/>
      <c r="G44" s="19"/>
      <c r="H44" s="18"/>
      <c r="I44" s="20" t="str">
        <f aca="false">IF(G44="","",IF(H44="نعم",ROUND(G44/(1+الإعدادات!$B$9),2),G44))</f>
        <v/>
      </c>
      <c r="J44" s="20" t="str">
        <f aca="false">IF(G44="","",G44-I44)</f>
        <v/>
      </c>
      <c r="K44" s="20" t="str">
        <f aca="false">IF(AND(F44="",G44=""),"",LOOKUP(2,1/(K$5:K43&lt;&gt;""),K$5:K43)+N(F44)-N(G44))</f>
        <v/>
      </c>
      <c r="L44" s="18"/>
      <c r="M44" s="18"/>
    </row>
    <row r="45" customFormat="false" ht="15" hidden="false" customHeight="false" outlineLevel="0" collapsed="false">
      <c r="A45" s="17"/>
      <c r="B45" s="18"/>
      <c r="C45" s="18"/>
      <c r="D45" s="18"/>
      <c r="E45" s="18"/>
      <c r="F45" s="19"/>
      <c r="G45" s="19"/>
      <c r="H45" s="18"/>
      <c r="I45" s="20" t="str">
        <f aca="false">IF(G45="","",IF(H45="نعم",ROUND(G45/(1+الإعدادات!$B$9),2),G45))</f>
        <v/>
      </c>
      <c r="J45" s="20" t="str">
        <f aca="false">IF(G45="","",G45-I45)</f>
        <v/>
      </c>
      <c r="K45" s="20" t="str">
        <f aca="false">IF(AND(F45="",G45=""),"",LOOKUP(2,1/(K$5:K44&lt;&gt;""),K$5:K44)+N(F45)-N(G45))</f>
        <v/>
      </c>
      <c r="L45" s="18"/>
      <c r="M45" s="18"/>
    </row>
    <row r="46" customFormat="false" ht="15" hidden="false" customHeight="false" outlineLevel="0" collapsed="false">
      <c r="A46" s="17"/>
      <c r="B46" s="18"/>
      <c r="C46" s="18"/>
      <c r="D46" s="18"/>
      <c r="E46" s="18"/>
      <c r="F46" s="19"/>
      <c r="G46" s="19"/>
      <c r="H46" s="18"/>
      <c r="I46" s="20" t="str">
        <f aca="false">IF(G46="","",IF(H46="نعم",ROUND(G46/(1+الإعدادات!$B$9),2),G46))</f>
        <v/>
      </c>
      <c r="J46" s="20" t="str">
        <f aca="false">IF(G46="","",G46-I46)</f>
        <v/>
      </c>
      <c r="K46" s="20" t="str">
        <f aca="false">IF(AND(F46="",G46=""),"",LOOKUP(2,1/(K$5:K45&lt;&gt;""),K$5:K45)+N(F46)-N(G46))</f>
        <v/>
      </c>
      <c r="L46" s="18"/>
      <c r="M46" s="18"/>
    </row>
    <row r="47" customFormat="false" ht="15" hidden="false" customHeight="false" outlineLevel="0" collapsed="false">
      <c r="A47" s="17"/>
      <c r="B47" s="18"/>
      <c r="C47" s="18"/>
      <c r="D47" s="18"/>
      <c r="E47" s="18"/>
      <c r="F47" s="19"/>
      <c r="G47" s="19"/>
      <c r="H47" s="18"/>
      <c r="I47" s="20" t="str">
        <f aca="false">IF(G47="","",IF(H47="نعم",ROUND(G47/(1+الإعدادات!$B$9),2),G47))</f>
        <v/>
      </c>
      <c r="J47" s="20" t="str">
        <f aca="false">IF(G47="","",G47-I47)</f>
        <v/>
      </c>
      <c r="K47" s="20" t="str">
        <f aca="false">IF(AND(F47="",G47=""),"",LOOKUP(2,1/(K$5:K46&lt;&gt;""),K$5:K46)+N(F47)-N(G47))</f>
        <v/>
      </c>
      <c r="L47" s="18"/>
      <c r="M47" s="18"/>
    </row>
    <row r="48" customFormat="false" ht="15" hidden="false" customHeight="false" outlineLevel="0" collapsed="false">
      <c r="A48" s="17"/>
      <c r="B48" s="18"/>
      <c r="C48" s="18"/>
      <c r="D48" s="18"/>
      <c r="E48" s="18"/>
      <c r="F48" s="19"/>
      <c r="G48" s="19"/>
      <c r="H48" s="18"/>
      <c r="I48" s="20" t="str">
        <f aca="false">IF(G48="","",IF(H48="نعم",ROUND(G48/(1+الإعدادات!$B$9),2),G48))</f>
        <v/>
      </c>
      <c r="J48" s="20" t="str">
        <f aca="false">IF(G48="","",G48-I48)</f>
        <v/>
      </c>
      <c r="K48" s="20" t="str">
        <f aca="false">IF(AND(F48="",G48=""),"",LOOKUP(2,1/(K$5:K47&lt;&gt;""),K$5:K47)+N(F48)-N(G48))</f>
        <v/>
      </c>
      <c r="L48" s="18"/>
      <c r="M48" s="18"/>
    </row>
    <row r="49" customFormat="false" ht="15" hidden="false" customHeight="false" outlineLevel="0" collapsed="false">
      <c r="A49" s="17"/>
      <c r="B49" s="18"/>
      <c r="C49" s="18"/>
      <c r="D49" s="18"/>
      <c r="E49" s="18"/>
      <c r="F49" s="19"/>
      <c r="G49" s="19"/>
      <c r="H49" s="18"/>
      <c r="I49" s="20" t="str">
        <f aca="false">IF(G49="","",IF(H49="نعم",ROUND(G49/(1+الإعدادات!$B$9),2),G49))</f>
        <v/>
      </c>
      <c r="J49" s="20" t="str">
        <f aca="false">IF(G49="","",G49-I49)</f>
        <v/>
      </c>
      <c r="K49" s="20" t="str">
        <f aca="false">IF(AND(F49="",G49=""),"",LOOKUP(2,1/(K$5:K48&lt;&gt;""),K$5:K48)+N(F49)-N(G49))</f>
        <v/>
      </c>
      <c r="L49" s="18"/>
      <c r="M49" s="18"/>
    </row>
    <row r="50" customFormat="false" ht="15" hidden="false" customHeight="false" outlineLevel="0" collapsed="false">
      <c r="A50" s="17"/>
      <c r="B50" s="18"/>
      <c r="C50" s="18"/>
      <c r="D50" s="18"/>
      <c r="E50" s="18"/>
      <c r="F50" s="19"/>
      <c r="G50" s="19"/>
      <c r="H50" s="18"/>
      <c r="I50" s="20" t="str">
        <f aca="false">IF(G50="","",IF(H50="نعم",ROUND(G50/(1+الإعدادات!$B$9),2),G50))</f>
        <v/>
      </c>
      <c r="J50" s="20" t="str">
        <f aca="false">IF(G50="","",G50-I50)</f>
        <v/>
      </c>
      <c r="K50" s="20" t="str">
        <f aca="false">IF(AND(F50="",G50=""),"",LOOKUP(2,1/(K$5:K49&lt;&gt;""),K$5:K49)+N(F50)-N(G50))</f>
        <v/>
      </c>
      <c r="L50" s="18"/>
      <c r="M50" s="18"/>
    </row>
    <row r="51" customFormat="false" ht="15" hidden="false" customHeight="false" outlineLevel="0" collapsed="false">
      <c r="A51" s="17"/>
      <c r="B51" s="18"/>
      <c r="C51" s="18"/>
      <c r="D51" s="18"/>
      <c r="E51" s="18"/>
      <c r="F51" s="19"/>
      <c r="G51" s="19"/>
      <c r="H51" s="18"/>
      <c r="I51" s="20" t="str">
        <f aca="false">IF(G51="","",IF(H51="نعم",ROUND(G51/(1+الإعدادات!$B$9),2),G51))</f>
        <v/>
      </c>
      <c r="J51" s="20" t="str">
        <f aca="false">IF(G51="","",G51-I51)</f>
        <v/>
      </c>
      <c r="K51" s="20" t="str">
        <f aca="false">IF(AND(F51="",G51=""),"",LOOKUP(2,1/(K$5:K50&lt;&gt;""),K$5:K50)+N(F51)-N(G51))</f>
        <v/>
      </c>
      <c r="L51" s="18"/>
      <c r="M51" s="18"/>
    </row>
    <row r="52" customFormat="false" ht="15" hidden="false" customHeight="false" outlineLevel="0" collapsed="false">
      <c r="A52" s="17"/>
      <c r="B52" s="18"/>
      <c r="C52" s="18"/>
      <c r="D52" s="18"/>
      <c r="E52" s="18"/>
      <c r="F52" s="19"/>
      <c r="G52" s="19"/>
      <c r="H52" s="18"/>
      <c r="I52" s="20" t="str">
        <f aca="false">IF(G52="","",IF(H52="نعم",ROUND(G52/(1+الإعدادات!$B$9),2),G52))</f>
        <v/>
      </c>
      <c r="J52" s="20" t="str">
        <f aca="false">IF(G52="","",G52-I52)</f>
        <v/>
      </c>
      <c r="K52" s="20" t="str">
        <f aca="false">IF(AND(F52="",G52=""),"",LOOKUP(2,1/(K$5:K51&lt;&gt;""),K$5:K51)+N(F52)-N(G52))</f>
        <v/>
      </c>
      <c r="L52" s="18"/>
      <c r="M52" s="18"/>
    </row>
    <row r="53" customFormat="false" ht="15" hidden="false" customHeight="false" outlineLevel="0" collapsed="false">
      <c r="A53" s="17"/>
      <c r="B53" s="18"/>
      <c r="C53" s="18"/>
      <c r="D53" s="18"/>
      <c r="E53" s="18"/>
      <c r="F53" s="19"/>
      <c r="G53" s="19"/>
      <c r="H53" s="18"/>
      <c r="I53" s="20" t="str">
        <f aca="false">IF(G53="","",IF(H53="نعم",ROUND(G53/(1+الإعدادات!$B$9),2),G53))</f>
        <v/>
      </c>
      <c r="J53" s="20" t="str">
        <f aca="false">IF(G53="","",G53-I53)</f>
        <v/>
      </c>
      <c r="K53" s="20" t="str">
        <f aca="false">IF(AND(F53="",G53=""),"",LOOKUP(2,1/(K$5:K52&lt;&gt;""),K$5:K52)+N(F53)-N(G53))</f>
        <v/>
      </c>
      <c r="L53" s="18"/>
      <c r="M53" s="18"/>
    </row>
    <row r="54" customFormat="false" ht="15" hidden="false" customHeight="false" outlineLevel="0" collapsed="false">
      <c r="A54" s="17"/>
      <c r="B54" s="18"/>
      <c r="C54" s="18"/>
      <c r="D54" s="18"/>
      <c r="E54" s="18"/>
      <c r="F54" s="19"/>
      <c r="G54" s="19"/>
      <c r="H54" s="18"/>
      <c r="I54" s="20" t="str">
        <f aca="false">IF(G54="","",IF(H54="نعم",ROUND(G54/(1+الإعدادات!$B$9),2),G54))</f>
        <v/>
      </c>
      <c r="J54" s="20" t="str">
        <f aca="false">IF(G54="","",G54-I54)</f>
        <v/>
      </c>
      <c r="K54" s="20" t="str">
        <f aca="false">IF(AND(F54="",G54=""),"",LOOKUP(2,1/(K$5:K53&lt;&gt;""),K$5:K53)+N(F54)-N(G54))</f>
        <v/>
      </c>
      <c r="L54" s="18"/>
      <c r="M54" s="18"/>
    </row>
    <row r="55" customFormat="false" ht="15" hidden="false" customHeight="false" outlineLevel="0" collapsed="false">
      <c r="A55" s="17"/>
      <c r="B55" s="18"/>
      <c r="C55" s="18"/>
      <c r="D55" s="18"/>
      <c r="E55" s="18"/>
      <c r="F55" s="19"/>
      <c r="G55" s="19"/>
      <c r="H55" s="18"/>
      <c r="I55" s="20" t="str">
        <f aca="false">IF(G55="","",IF(H55="نعم",ROUND(G55/(1+الإعدادات!$B$9),2),G55))</f>
        <v/>
      </c>
      <c r="J55" s="20" t="str">
        <f aca="false">IF(G55="","",G55-I55)</f>
        <v/>
      </c>
      <c r="K55" s="20" t="str">
        <f aca="false">IF(AND(F55="",G55=""),"",LOOKUP(2,1/(K$5:K54&lt;&gt;""),K$5:K54)+N(F55)-N(G55))</f>
        <v/>
      </c>
      <c r="L55" s="18"/>
      <c r="M55" s="18"/>
    </row>
    <row r="56" customFormat="false" ht="15" hidden="false" customHeight="false" outlineLevel="0" collapsed="false">
      <c r="A56" s="17"/>
      <c r="B56" s="18"/>
      <c r="C56" s="18"/>
      <c r="D56" s="18"/>
      <c r="E56" s="18"/>
      <c r="F56" s="19"/>
      <c r="G56" s="19"/>
      <c r="H56" s="18"/>
      <c r="I56" s="20" t="str">
        <f aca="false">IF(G56="","",IF(H56="نعم",ROUND(G56/(1+الإعدادات!$B$9),2),G56))</f>
        <v/>
      </c>
      <c r="J56" s="20" t="str">
        <f aca="false">IF(G56="","",G56-I56)</f>
        <v/>
      </c>
      <c r="K56" s="20" t="str">
        <f aca="false">IF(AND(F56="",G56=""),"",LOOKUP(2,1/(K$5:K55&lt;&gt;""),K$5:K55)+N(F56)-N(G56))</f>
        <v/>
      </c>
      <c r="L56" s="18"/>
      <c r="M56" s="18"/>
    </row>
    <row r="57" customFormat="false" ht="15" hidden="false" customHeight="false" outlineLevel="0" collapsed="false">
      <c r="A57" s="17"/>
      <c r="B57" s="18"/>
      <c r="C57" s="18"/>
      <c r="D57" s="18"/>
      <c r="E57" s="18"/>
      <c r="F57" s="19"/>
      <c r="G57" s="19"/>
      <c r="H57" s="18"/>
      <c r="I57" s="20" t="str">
        <f aca="false">IF(G57="","",IF(H57="نعم",ROUND(G57/(1+الإعدادات!$B$9),2),G57))</f>
        <v/>
      </c>
      <c r="J57" s="20" t="str">
        <f aca="false">IF(G57="","",G57-I57)</f>
        <v/>
      </c>
      <c r="K57" s="20" t="str">
        <f aca="false">IF(AND(F57="",G57=""),"",LOOKUP(2,1/(K$5:K56&lt;&gt;""),K$5:K56)+N(F57)-N(G57))</f>
        <v/>
      </c>
      <c r="L57" s="18"/>
      <c r="M57" s="18"/>
    </row>
    <row r="58" customFormat="false" ht="15" hidden="false" customHeight="false" outlineLevel="0" collapsed="false">
      <c r="A58" s="17"/>
      <c r="B58" s="18"/>
      <c r="C58" s="18"/>
      <c r="D58" s="18"/>
      <c r="E58" s="18"/>
      <c r="F58" s="19"/>
      <c r="G58" s="19"/>
      <c r="H58" s="18"/>
      <c r="I58" s="20" t="str">
        <f aca="false">IF(G58="","",IF(H58="نعم",ROUND(G58/(1+الإعدادات!$B$9),2),G58))</f>
        <v/>
      </c>
      <c r="J58" s="20" t="str">
        <f aca="false">IF(G58="","",G58-I58)</f>
        <v/>
      </c>
      <c r="K58" s="20" t="str">
        <f aca="false">IF(AND(F58="",G58=""),"",LOOKUP(2,1/(K$5:K57&lt;&gt;""),K$5:K57)+N(F58)-N(G58))</f>
        <v/>
      </c>
      <c r="L58" s="18"/>
      <c r="M58" s="18"/>
    </row>
    <row r="59" customFormat="false" ht="15" hidden="false" customHeight="false" outlineLevel="0" collapsed="false">
      <c r="A59" s="17"/>
      <c r="B59" s="18"/>
      <c r="C59" s="18"/>
      <c r="D59" s="18"/>
      <c r="E59" s="18"/>
      <c r="F59" s="19"/>
      <c r="G59" s="19"/>
      <c r="H59" s="18"/>
      <c r="I59" s="20" t="str">
        <f aca="false">IF(G59="","",IF(H59="نعم",ROUND(G59/(1+الإعدادات!$B$9),2),G59))</f>
        <v/>
      </c>
      <c r="J59" s="20" t="str">
        <f aca="false">IF(G59="","",G59-I59)</f>
        <v/>
      </c>
      <c r="K59" s="20" t="str">
        <f aca="false">IF(AND(F59="",G59=""),"",LOOKUP(2,1/(K$5:K58&lt;&gt;""),K$5:K58)+N(F59)-N(G59))</f>
        <v/>
      </c>
      <c r="L59" s="18"/>
      <c r="M59" s="18"/>
    </row>
    <row r="60" customFormat="false" ht="15" hidden="false" customHeight="false" outlineLevel="0" collapsed="false">
      <c r="A60" s="17"/>
      <c r="B60" s="18"/>
      <c r="C60" s="18"/>
      <c r="D60" s="18"/>
      <c r="E60" s="18"/>
      <c r="F60" s="19"/>
      <c r="G60" s="19"/>
      <c r="H60" s="18"/>
      <c r="I60" s="20" t="str">
        <f aca="false">IF(G60="","",IF(H60="نعم",ROUND(G60/(1+الإعدادات!$B$9),2),G60))</f>
        <v/>
      </c>
      <c r="J60" s="20" t="str">
        <f aca="false">IF(G60="","",G60-I60)</f>
        <v/>
      </c>
      <c r="K60" s="20" t="str">
        <f aca="false">IF(AND(F60="",G60=""),"",LOOKUP(2,1/(K$5:K59&lt;&gt;""),K$5:K59)+N(F60)-N(G60))</f>
        <v/>
      </c>
      <c r="L60" s="18"/>
      <c r="M60" s="18"/>
    </row>
    <row r="61" customFormat="false" ht="15" hidden="false" customHeight="false" outlineLevel="0" collapsed="false">
      <c r="A61" s="17"/>
      <c r="B61" s="18"/>
      <c r="C61" s="18"/>
      <c r="D61" s="18"/>
      <c r="E61" s="18"/>
      <c r="F61" s="19"/>
      <c r="G61" s="19"/>
      <c r="H61" s="18"/>
      <c r="I61" s="20" t="str">
        <f aca="false">IF(G61="","",IF(H61="نعم",ROUND(G61/(1+الإعدادات!$B$9),2),G61))</f>
        <v/>
      </c>
      <c r="J61" s="20" t="str">
        <f aca="false">IF(G61="","",G61-I61)</f>
        <v/>
      </c>
      <c r="K61" s="20" t="str">
        <f aca="false">IF(AND(F61="",G61=""),"",LOOKUP(2,1/(K$5:K60&lt;&gt;""),K$5:K60)+N(F61)-N(G61))</f>
        <v/>
      </c>
      <c r="L61" s="18"/>
      <c r="M61" s="18"/>
    </row>
    <row r="62" customFormat="false" ht="15" hidden="false" customHeight="false" outlineLevel="0" collapsed="false">
      <c r="A62" s="17"/>
      <c r="B62" s="18"/>
      <c r="C62" s="18"/>
      <c r="D62" s="18"/>
      <c r="E62" s="18"/>
      <c r="F62" s="19"/>
      <c r="G62" s="19"/>
      <c r="H62" s="18"/>
      <c r="I62" s="20" t="str">
        <f aca="false">IF(G62="","",IF(H62="نعم",ROUND(G62/(1+الإعدادات!$B$9),2),G62))</f>
        <v/>
      </c>
      <c r="J62" s="20" t="str">
        <f aca="false">IF(G62="","",G62-I62)</f>
        <v/>
      </c>
      <c r="K62" s="20" t="str">
        <f aca="false">IF(AND(F62="",G62=""),"",LOOKUP(2,1/(K$5:K61&lt;&gt;""),K$5:K61)+N(F62)-N(G62))</f>
        <v/>
      </c>
      <c r="L62" s="18"/>
      <c r="M62" s="18"/>
    </row>
    <row r="63" customFormat="false" ht="15" hidden="false" customHeight="false" outlineLevel="0" collapsed="false">
      <c r="A63" s="17"/>
      <c r="B63" s="18"/>
      <c r="C63" s="18"/>
      <c r="D63" s="18"/>
      <c r="E63" s="18"/>
      <c r="F63" s="19"/>
      <c r="G63" s="19"/>
      <c r="H63" s="18"/>
      <c r="I63" s="20" t="str">
        <f aca="false">IF(G63="","",IF(H63="نعم",ROUND(G63/(1+الإعدادات!$B$9),2),G63))</f>
        <v/>
      </c>
      <c r="J63" s="20" t="str">
        <f aca="false">IF(G63="","",G63-I63)</f>
        <v/>
      </c>
      <c r="K63" s="20" t="str">
        <f aca="false">IF(AND(F63="",G63=""),"",LOOKUP(2,1/(K$5:K62&lt;&gt;""),K$5:K62)+N(F63)-N(G63))</f>
        <v/>
      </c>
      <c r="L63" s="18"/>
      <c r="M63" s="18"/>
    </row>
    <row r="64" customFormat="false" ht="15" hidden="false" customHeight="false" outlineLevel="0" collapsed="false">
      <c r="A64" s="17"/>
      <c r="B64" s="18"/>
      <c r="C64" s="18"/>
      <c r="D64" s="18"/>
      <c r="E64" s="18"/>
      <c r="F64" s="19"/>
      <c r="G64" s="19"/>
      <c r="H64" s="18"/>
      <c r="I64" s="20" t="str">
        <f aca="false">IF(G64="","",IF(H64="نعم",ROUND(G64/(1+الإعدادات!$B$9),2),G64))</f>
        <v/>
      </c>
      <c r="J64" s="20" t="str">
        <f aca="false">IF(G64="","",G64-I64)</f>
        <v/>
      </c>
      <c r="K64" s="20" t="str">
        <f aca="false">IF(AND(F64="",G64=""),"",LOOKUP(2,1/(K$5:K63&lt;&gt;""),K$5:K63)+N(F64)-N(G64))</f>
        <v/>
      </c>
      <c r="L64" s="18"/>
      <c r="M64" s="18"/>
    </row>
    <row r="65" customFormat="false" ht="15" hidden="false" customHeight="false" outlineLevel="0" collapsed="false">
      <c r="A65" s="17"/>
      <c r="B65" s="18"/>
      <c r="C65" s="18"/>
      <c r="D65" s="18"/>
      <c r="E65" s="18"/>
      <c r="F65" s="19"/>
      <c r="G65" s="19"/>
      <c r="H65" s="18"/>
      <c r="I65" s="20" t="str">
        <f aca="false">IF(G65="","",IF(H65="نعم",ROUND(G65/(1+الإعدادات!$B$9),2),G65))</f>
        <v/>
      </c>
      <c r="J65" s="20" t="str">
        <f aca="false">IF(G65="","",G65-I65)</f>
        <v/>
      </c>
      <c r="K65" s="20" t="str">
        <f aca="false">IF(AND(F65="",G65=""),"",LOOKUP(2,1/(K$5:K64&lt;&gt;""),K$5:K64)+N(F65)-N(G65))</f>
        <v/>
      </c>
      <c r="L65" s="18"/>
      <c r="M65" s="18"/>
    </row>
    <row r="66" customFormat="false" ht="15" hidden="false" customHeight="false" outlineLevel="0" collapsed="false">
      <c r="A66" s="17"/>
      <c r="B66" s="18"/>
      <c r="C66" s="18"/>
      <c r="D66" s="18"/>
      <c r="E66" s="18"/>
      <c r="F66" s="19"/>
      <c r="G66" s="19"/>
      <c r="H66" s="18"/>
      <c r="I66" s="20" t="str">
        <f aca="false">IF(G66="","",IF(H66="نعم",ROUND(G66/(1+الإعدادات!$B$9),2),G66))</f>
        <v/>
      </c>
      <c r="J66" s="20" t="str">
        <f aca="false">IF(G66="","",G66-I66)</f>
        <v/>
      </c>
      <c r="K66" s="20" t="str">
        <f aca="false">IF(AND(F66="",G66=""),"",LOOKUP(2,1/(K$5:K65&lt;&gt;""),K$5:K65)+N(F66)-N(G66))</f>
        <v/>
      </c>
      <c r="L66" s="18"/>
      <c r="M66" s="18"/>
    </row>
    <row r="67" customFormat="false" ht="15" hidden="false" customHeight="false" outlineLevel="0" collapsed="false">
      <c r="A67" s="17"/>
      <c r="B67" s="18"/>
      <c r="C67" s="18"/>
      <c r="D67" s="18"/>
      <c r="E67" s="18"/>
      <c r="F67" s="19"/>
      <c r="G67" s="19"/>
      <c r="H67" s="18"/>
      <c r="I67" s="20" t="str">
        <f aca="false">IF(G67="","",IF(H67="نعم",ROUND(G67/(1+الإعدادات!$B$9),2),G67))</f>
        <v/>
      </c>
      <c r="J67" s="20" t="str">
        <f aca="false">IF(G67="","",G67-I67)</f>
        <v/>
      </c>
      <c r="K67" s="20" t="str">
        <f aca="false">IF(AND(F67="",G67=""),"",LOOKUP(2,1/(K$5:K66&lt;&gt;""),K$5:K66)+N(F67)-N(G67))</f>
        <v/>
      </c>
      <c r="L67" s="18"/>
      <c r="M67" s="18"/>
    </row>
    <row r="68" customFormat="false" ht="15" hidden="false" customHeight="false" outlineLevel="0" collapsed="false">
      <c r="A68" s="17"/>
      <c r="B68" s="18"/>
      <c r="C68" s="18"/>
      <c r="D68" s="18"/>
      <c r="E68" s="18"/>
      <c r="F68" s="19"/>
      <c r="G68" s="19"/>
      <c r="H68" s="18"/>
      <c r="I68" s="20" t="str">
        <f aca="false">IF(G68="","",IF(H68="نعم",ROUND(G68/(1+الإعدادات!$B$9),2),G68))</f>
        <v/>
      </c>
      <c r="J68" s="20" t="str">
        <f aca="false">IF(G68="","",G68-I68)</f>
        <v/>
      </c>
      <c r="K68" s="20" t="str">
        <f aca="false">IF(AND(F68="",G68=""),"",LOOKUP(2,1/(K$5:K67&lt;&gt;""),K$5:K67)+N(F68)-N(G68))</f>
        <v/>
      </c>
      <c r="L68" s="18"/>
      <c r="M68" s="18"/>
    </row>
    <row r="69" customFormat="false" ht="15" hidden="false" customHeight="false" outlineLevel="0" collapsed="false">
      <c r="A69" s="17"/>
      <c r="B69" s="18"/>
      <c r="C69" s="18"/>
      <c r="D69" s="18"/>
      <c r="E69" s="18"/>
      <c r="F69" s="19"/>
      <c r="G69" s="19"/>
      <c r="H69" s="18"/>
      <c r="I69" s="20" t="str">
        <f aca="false">IF(G69="","",IF(H69="نعم",ROUND(G69/(1+الإعدادات!$B$9),2),G69))</f>
        <v/>
      </c>
      <c r="J69" s="20" t="str">
        <f aca="false">IF(G69="","",G69-I69)</f>
        <v/>
      </c>
      <c r="K69" s="20" t="str">
        <f aca="false">IF(AND(F69="",G69=""),"",LOOKUP(2,1/(K$5:K68&lt;&gt;""),K$5:K68)+N(F69)-N(G69))</f>
        <v/>
      </c>
      <c r="L69" s="18"/>
      <c r="M69" s="18"/>
    </row>
    <row r="70" customFormat="false" ht="15" hidden="false" customHeight="false" outlineLevel="0" collapsed="false">
      <c r="A70" s="17"/>
      <c r="B70" s="18"/>
      <c r="C70" s="18"/>
      <c r="D70" s="18"/>
      <c r="E70" s="18"/>
      <c r="F70" s="19"/>
      <c r="G70" s="19"/>
      <c r="H70" s="18"/>
      <c r="I70" s="20" t="str">
        <f aca="false">IF(G70="","",IF(H70="نعم",ROUND(G70/(1+الإعدادات!$B$9),2),G70))</f>
        <v/>
      </c>
      <c r="J70" s="20" t="str">
        <f aca="false">IF(G70="","",G70-I70)</f>
        <v/>
      </c>
      <c r="K70" s="20" t="str">
        <f aca="false">IF(AND(F70="",G70=""),"",LOOKUP(2,1/(K$5:K69&lt;&gt;""),K$5:K69)+N(F70)-N(G70))</f>
        <v/>
      </c>
      <c r="L70" s="18"/>
      <c r="M70" s="18"/>
    </row>
    <row r="71" customFormat="false" ht="15" hidden="false" customHeight="false" outlineLevel="0" collapsed="false">
      <c r="A71" s="17"/>
      <c r="B71" s="18"/>
      <c r="C71" s="18"/>
      <c r="D71" s="18"/>
      <c r="E71" s="18"/>
      <c r="F71" s="19"/>
      <c r="G71" s="19"/>
      <c r="H71" s="18"/>
      <c r="I71" s="20" t="str">
        <f aca="false">IF(G71="","",IF(H71="نعم",ROUND(G71/(1+الإعدادات!$B$9),2),G71))</f>
        <v/>
      </c>
      <c r="J71" s="20" t="str">
        <f aca="false">IF(G71="","",G71-I71)</f>
        <v/>
      </c>
      <c r="K71" s="20" t="str">
        <f aca="false">IF(AND(F71="",G71=""),"",LOOKUP(2,1/(K$5:K70&lt;&gt;""),K$5:K70)+N(F71)-N(G71))</f>
        <v/>
      </c>
      <c r="L71" s="18"/>
      <c r="M71" s="18"/>
    </row>
    <row r="72" customFormat="false" ht="15" hidden="false" customHeight="false" outlineLevel="0" collapsed="false">
      <c r="A72" s="17"/>
      <c r="B72" s="18"/>
      <c r="C72" s="18"/>
      <c r="D72" s="18"/>
      <c r="E72" s="18"/>
      <c r="F72" s="19"/>
      <c r="G72" s="19"/>
      <c r="H72" s="18"/>
      <c r="I72" s="20" t="str">
        <f aca="false">IF(G72="","",IF(H72="نعم",ROUND(G72/(1+الإعدادات!$B$9),2),G72))</f>
        <v/>
      </c>
      <c r="J72" s="20" t="str">
        <f aca="false">IF(G72="","",G72-I72)</f>
        <v/>
      </c>
      <c r="K72" s="20" t="str">
        <f aca="false">IF(AND(F72="",G72=""),"",LOOKUP(2,1/(K$5:K71&lt;&gt;""),K$5:K71)+N(F72)-N(G72))</f>
        <v/>
      </c>
      <c r="L72" s="18"/>
      <c r="M72" s="18"/>
    </row>
    <row r="73" customFormat="false" ht="15" hidden="false" customHeight="false" outlineLevel="0" collapsed="false">
      <c r="A73" s="17"/>
      <c r="B73" s="18"/>
      <c r="C73" s="18"/>
      <c r="D73" s="18"/>
      <c r="E73" s="18"/>
      <c r="F73" s="19"/>
      <c r="G73" s="19"/>
      <c r="H73" s="18"/>
      <c r="I73" s="20" t="str">
        <f aca="false">IF(G73="","",IF(H73="نعم",ROUND(G73/(1+الإعدادات!$B$9),2),G73))</f>
        <v/>
      </c>
      <c r="J73" s="20" t="str">
        <f aca="false">IF(G73="","",G73-I73)</f>
        <v/>
      </c>
      <c r="K73" s="20" t="str">
        <f aca="false">IF(AND(F73="",G73=""),"",LOOKUP(2,1/(K$5:K72&lt;&gt;""),K$5:K72)+N(F73)-N(G73))</f>
        <v/>
      </c>
      <c r="L73" s="18"/>
      <c r="M73" s="18"/>
    </row>
    <row r="74" customFormat="false" ht="15" hidden="false" customHeight="false" outlineLevel="0" collapsed="false">
      <c r="A74" s="17"/>
      <c r="B74" s="18"/>
      <c r="C74" s="18"/>
      <c r="D74" s="18"/>
      <c r="E74" s="18"/>
      <c r="F74" s="19"/>
      <c r="G74" s="19"/>
      <c r="H74" s="18"/>
      <c r="I74" s="20" t="str">
        <f aca="false">IF(G74="","",IF(H74="نعم",ROUND(G74/(1+الإعدادات!$B$9),2),G74))</f>
        <v/>
      </c>
      <c r="J74" s="20" t="str">
        <f aca="false">IF(G74="","",G74-I74)</f>
        <v/>
      </c>
      <c r="K74" s="20" t="str">
        <f aca="false">IF(AND(F74="",G74=""),"",LOOKUP(2,1/(K$5:K73&lt;&gt;""),K$5:K73)+N(F74)-N(G74))</f>
        <v/>
      </c>
      <c r="L74" s="18"/>
      <c r="M74" s="18"/>
    </row>
    <row r="75" customFormat="false" ht="15" hidden="false" customHeight="false" outlineLevel="0" collapsed="false">
      <c r="A75" s="17"/>
      <c r="B75" s="18"/>
      <c r="C75" s="18"/>
      <c r="D75" s="18"/>
      <c r="E75" s="18"/>
      <c r="F75" s="19"/>
      <c r="G75" s="19"/>
      <c r="H75" s="18"/>
      <c r="I75" s="20" t="str">
        <f aca="false">IF(G75="","",IF(H75="نعم",ROUND(G75/(1+الإعدادات!$B$9),2),G75))</f>
        <v/>
      </c>
      <c r="J75" s="20" t="str">
        <f aca="false">IF(G75="","",G75-I75)</f>
        <v/>
      </c>
      <c r="K75" s="20" t="str">
        <f aca="false">IF(AND(F75="",G75=""),"",LOOKUP(2,1/(K$5:K74&lt;&gt;""),K$5:K74)+N(F75)-N(G75))</f>
        <v/>
      </c>
      <c r="L75" s="18"/>
      <c r="M75" s="18"/>
    </row>
    <row r="76" customFormat="false" ht="15" hidden="false" customHeight="false" outlineLevel="0" collapsed="false">
      <c r="A76" s="17"/>
      <c r="B76" s="18"/>
      <c r="C76" s="18"/>
      <c r="D76" s="18"/>
      <c r="E76" s="18"/>
      <c r="F76" s="19"/>
      <c r="G76" s="19"/>
      <c r="H76" s="18"/>
      <c r="I76" s="20" t="str">
        <f aca="false">IF(G76="","",IF(H76="نعم",ROUND(G76/(1+الإعدادات!$B$9),2),G76))</f>
        <v/>
      </c>
      <c r="J76" s="20" t="str">
        <f aca="false">IF(G76="","",G76-I76)</f>
        <v/>
      </c>
      <c r="K76" s="20" t="str">
        <f aca="false">IF(AND(F76="",G76=""),"",LOOKUP(2,1/(K$5:K75&lt;&gt;""),K$5:K75)+N(F76)-N(G76))</f>
        <v/>
      </c>
      <c r="L76" s="18"/>
      <c r="M76" s="18"/>
    </row>
    <row r="77" customFormat="false" ht="15" hidden="false" customHeight="false" outlineLevel="0" collapsed="false">
      <c r="A77" s="17"/>
      <c r="B77" s="18"/>
      <c r="C77" s="18"/>
      <c r="D77" s="18"/>
      <c r="E77" s="18"/>
      <c r="F77" s="19"/>
      <c r="G77" s="19"/>
      <c r="H77" s="18"/>
      <c r="I77" s="20" t="str">
        <f aca="false">IF(G77="","",IF(H77="نعم",ROUND(G77/(1+الإعدادات!$B$9),2),G77))</f>
        <v/>
      </c>
      <c r="J77" s="20" t="str">
        <f aca="false">IF(G77="","",G77-I77)</f>
        <v/>
      </c>
      <c r="K77" s="20" t="str">
        <f aca="false">IF(AND(F77="",G77=""),"",LOOKUP(2,1/(K$5:K76&lt;&gt;""),K$5:K76)+N(F77)-N(G77))</f>
        <v/>
      </c>
      <c r="L77" s="18"/>
      <c r="M77" s="18"/>
    </row>
    <row r="78" customFormat="false" ht="15" hidden="false" customHeight="false" outlineLevel="0" collapsed="false">
      <c r="A78" s="17"/>
      <c r="B78" s="18"/>
      <c r="C78" s="18"/>
      <c r="D78" s="18"/>
      <c r="E78" s="18"/>
      <c r="F78" s="19"/>
      <c r="G78" s="19"/>
      <c r="H78" s="18"/>
      <c r="I78" s="20" t="str">
        <f aca="false">IF(G78="","",IF(H78="نعم",ROUND(G78/(1+الإعدادات!$B$9),2),G78))</f>
        <v/>
      </c>
      <c r="J78" s="20" t="str">
        <f aca="false">IF(G78="","",G78-I78)</f>
        <v/>
      </c>
      <c r="K78" s="20" t="str">
        <f aca="false">IF(AND(F78="",G78=""),"",LOOKUP(2,1/(K$5:K77&lt;&gt;""),K$5:K77)+N(F78)-N(G78))</f>
        <v/>
      </c>
      <c r="L78" s="18"/>
      <c r="M78" s="18"/>
    </row>
    <row r="79" customFormat="false" ht="15" hidden="false" customHeight="false" outlineLevel="0" collapsed="false">
      <c r="A79" s="17"/>
      <c r="B79" s="18"/>
      <c r="C79" s="18"/>
      <c r="D79" s="18"/>
      <c r="E79" s="18"/>
      <c r="F79" s="19"/>
      <c r="G79" s="19"/>
      <c r="H79" s="18"/>
      <c r="I79" s="20" t="str">
        <f aca="false">IF(G79="","",IF(H79="نعم",ROUND(G79/(1+الإعدادات!$B$9),2),G79))</f>
        <v/>
      </c>
      <c r="J79" s="20" t="str">
        <f aca="false">IF(G79="","",G79-I79)</f>
        <v/>
      </c>
      <c r="K79" s="20" t="str">
        <f aca="false">IF(AND(F79="",G79=""),"",LOOKUP(2,1/(K$5:K78&lt;&gt;""),K$5:K78)+N(F79)-N(G79))</f>
        <v/>
      </c>
      <c r="L79" s="18"/>
      <c r="M79" s="18"/>
    </row>
    <row r="80" customFormat="false" ht="15" hidden="false" customHeight="false" outlineLevel="0" collapsed="false">
      <c r="A80" s="17"/>
      <c r="B80" s="18"/>
      <c r="C80" s="18"/>
      <c r="D80" s="18"/>
      <c r="E80" s="18"/>
      <c r="F80" s="19"/>
      <c r="G80" s="19"/>
      <c r="H80" s="18"/>
      <c r="I80" s="20" t="str">
        <f aca="false">IF(G80="","",IF(H80="نعم",ROUND(G80/(1+الإعدادات!$B$9),2),G80))</f>
        <v/>
      </c>
      <c r="J80" s="20" t="str">
        <f aca="false">IF(G80="","",G80-I80)</f>
        <v/>
      </c>
      <c r="K80" s="20" t="str">
        <f aca="false">IF(AND(F80="",G80=""),"",LOOKUP(2,1/(K$5:K79&lt;&gt;""),K$5:K79)+N(F80)-N(G80))</f>
        <v/>
      </c>
      <c r="L80" s="18"/>
      <c r="M80" s="18"/>
    </row>
    <row r="81" customFormat="false" ht="15" hidden="false" customHeight="false" outlineLevel="0" collapsed="false">
      <c r="A81" s="17"/>
      <c r="B81" s="18"/>
      <c r="C81" s="18"/>
      <c r="D81" s="18"/>
      <c r="E81" s="18"/>
      <c r="F81" s="19"/>
      <c r="G81" s="19"/>
      <c r="H81" s="18"/>
      <c r="I81" s="20" t="str">
        <f aca="false">IF(G81="","",IF(H81="نعم",ROUND(G81/(1+الإعدادات!$B$9),2),G81))</f>
        <v/>
      </c>
      <c r="J81" s="20" t="str">
        <f aca="false">IF(G81="","",G81-I81)</f>
        <v/>
      </c>
      <c r="K81" s="20" t="str">
        <f aca="false">IF(AND(F81="",G81=""),"",LOOKUP(2,1/(K$5:K80&lt;&gt;""),K$5:K80)+N(F81)-N(G81))</f>
        <v/>
      </c>
      <c r="L81" s="18"/>
      <c r="M81" s="18"/>
    </row>
    <row r="82" customFormat="false" ht="15" hidden="false" customHeight="false" outlineLevel="0" collapsed="false">
      <c r="A82" s="17"/>
      <c r="B82" s="18"/>
      <c r="C82" s="18"/>
      <c r="D82" s="18"/>
      <c r="E82" s="18"/>
      <c r="F82" s="19"/>
      <c r="G82" s="19"/>
      <c r="H82" s="18"/>
      <c r="I82" s="20" t="str">
        <f aca="false">IF(G82="","",IF(H82="نعم",ROUND(G82/(1+الإعدادات!$B$9),2),G82))</f>
        <v/>
      </c>
      <c r="J82" s="20" t="str">
        <f aca="false">IF(G82="","",G82-I82)</f>
        <v/>
      </c>
      <c r="K82" s="20" t="str">
        <f aca="false">IF(AND(F82="",G82=""),"",LOOKUP(2,1/(K$5:K81&lt;&gt;""),K$5:K81)+N(F82)-N(G82))</f>
        <v/>
      </c>
      <c r="L82" s="18"/>
      <c r="M82" s="18"/>
    </row>
    <row r="83" customFormat="false" ht="15" hidden="false" customHeight="false" outlineLevel="0" collapsed="false">
      <c r="A83" s="17"/>
      <c r="B83" s="18"/>
      <c r="C83" s="18"/>
      <c r="D83" s="18"/>
      <c r="E83" s="18"/>
      <c r="F83" s="19"/>
      <c r="G83" s="19"/>
      <c r="H83" s="18"/>
      <c r="I83" s="20" t="str">
        <f aca="false">IF(G83="","",IF(H83="نعم",ROUND(G83/(1+الإعدادات!$B$9),2),G83))</f>
        <v/>
      </c>
      <c r="J83" s="20" t="str">
        <f aca="false">IF(G83="","",G83-I83)</f>
        <v/>
      </c>
      <c r="K83" s="20" t="str">
        <f aca="false">IF(AND(F83="",G83=""),"",LOOKUP(2,1/(K$5:K82&lt;&gt;""),K$5:K82)+N(F83)-N(G83))</f>
        <v/>
      </c>
      <c r="L83" s="18"/>
      <c r="M83" s="18"/>
    </row>
    <row r="84" customFormat="false" ht="15" hidden="false" customHeight="false" outlineLevel="0" collapsed="false">
      <c r="A84" s="17"/>
      <c r="B84" s="18"/>
      <c r="C84" s="18"/>
      <c r="D84" s="18"/>
      <c r="E84" s="18"/>
      <c r="F84" s="19"/>
      <c r="G84" s="19"/>
      <c r="H84" s="18"/>
      <c r="I84" s="20" t="str">
        <f aca="false">IF(G84="","",IF(H84="نعم",ROUND(G84/(1+الإعدادات!$B$9),2),G84))</f>
        <v/>
      </c>
      <c r="J84" s="20" t="str">
        <f aca="false">IF(G84="","",G84-I84)</f>
        <v/>
      </c>
      <c r="K84" s="20" t="str">
        <f aca="false">IF(AND(F84="",G84=""),"",LOOKUP(2,1/(K$5:K83&lt;&gt;""),K$5:K83)+N(F84)-N(G84))</f>
        <v/>
      </c>
      <c r="L84" s="18"/>
      <c r="M84" s="18"/>
    </row>
    <row r="85" customFormat="false" ht="15" hidden="false" customHeight="false" outlineLevel="0" collapsed="false">
      <c r="A85" s="17"/>
      <c r="B85" s="18"/>
      <c r="C85" s="18"/>
      <c r="D85" s="18"/>
      <c r="E85" s="18"/>
      <c r="F85" s="19"/>
      <c r="G85" s="19"/>
      <c r="H85" s="18"/>
      <c r="I85" s="20" t="str">
        <f aca="false">IF(G85="","",IF(H85="نعم",ROUND(G85/(1+الإعدادات!$B$9),2),G85))</f>
        <v/>
      </c>
      <c r="J85" s="20" t="str">
        <f aca="false">IF(G85="","",G85-I85)</f>
        <v/>
      </c>
      <c r="K85" s="20" t="str">
        <f aca="false">IF(AND(F85="",G85=""),"",LOOKUP(2,1/(K$5:K84&lt;&gt;""),K$5:K84)+N(F85)-N(G85))</f>
        <v/>
      </c>
      <c r="L85" s="18"/>
      <c r="M85" s="18"/>
    </row>
    <row r="86" customFormat="false" ht="15" hidden="false" customHeight="false" outlineLevel="0" collapsed="false">
      <c r="A86" s="17"/>
      <c r="B86" s="18"/>
      <c r="C86" s="18"/>
      <c r="D86" s="18"/>
      <c r="E86" s="18"/>
      <c r="F86" s="19"/>
      <c r="G86" s="19"/>
      <c r="H86" s="18"/>
      <c r="I86" s="20" t="str">
        <f aca="false">IF(G86="","",IF(H86="نعم",ROUND(G86/(1+الإعدادات!$B$9),2),G86))</f>
        <v/>
      </c>
      <c r="J86" s="20" t="str">
        <f aca="false">IF(G86="","",G86-I86)</f>
        <v/>
      </c>
      <c r="K86" s="20" t="str">
        <f aca="false">IF(AND(F86="",G86=""),"",LOOKUP(2,1/(K$5:K85&lt;&gt;""),K$5:K85)+N(F86)-N(G86))</f>
        <v/>
      </c>
      <c r="L86" s="18"/>
      <c r="M86" s="18"/>
    </row>
    <row r="87" customFormat="false" ht="15" hidden="false" customHeight="false" outlineLevel="0" collapsed="false">
      <c r="A87" s="17"/>
      <c r="B87" s="18"/>
      <c r="C87" s="18"/>
      <c r="D87" s="18"/>
      <c r="E87" s="18"/>
      <c r="F87" s="19"/>
      <c r="G87" s="19"/>
      <c r="H87" s="18"/>
      <c r="I87" s="20" t="str">
        <f aca="false">IF(G87="","",IF(H87="نعم",ROUND(G87/(1+الإعدادات!$B$9),2),G87))</f>
        <v/>
      </c>
      <c r="J87" s="20" t="str">
        <f aca="false">IF(G87="","",G87-I87)</f>
        <v/>
      </c>
      <c r="K87" s="20" t="str">
        <f aca="false">IF(AND(F87="",G87=""),"",LOOKUP(2,1/(K$5:K86&lt;&gt;""),K$5:K86)+N(F87)-N(G87))</f>
        <v/>
      </c>
      <c r="L87" s="18"/>
      <c r="M87" s="18"/>
    </row>
    <row r="88" customFormat="false" ht="15" hidden="false" customHeight="false" outlineLevel="0" collapsed="false">
      <c r="A88" s="17"/>
      <c r="B88" s="18"/>
      <c r="C88" s="18"/>
      <c r="D88" s="18"/>
      <c r="E88" s="18"/>
      <c r="F88" s="19"/>
      <c r="G88" s="19"/>
      <c r="H88" s="18"/>
      <c r="I88" s="20" t="str">
        <f aca="false">IF(G88="","",IF(H88="نعم",ROUND(G88/(1+الإعدادات!$B$9),2),G88))</f>
        <v/>
      </c>
      <c r="J88" s="20" t="str">
        <f aca="false">IF(G88="","",G88-I88)</f>
        <v/>
      </c>
      <c r="K88" s="20" t="str">
        <f aca="false">IF(AND(F88="",G88=""),"",LOOKUP(2,1/(K$5:K87&lt;&gt;""),K$5:K87)+N(F88)-N(G88))</f>
        <v/>
      </c>
      <c r="L88" s="18"/>
      <c r="M88" s="18"/>
    </row>
    <row r="89" customFormat="false" ht="15" hidden="false" customHeight="false" outlineLevel="0" collapsed="false">
      <c r="A89" s="17"/>
      <c r="B89" s="18"/>
      <c r="C89" s="18"/>
      <c r="D89" s="18"/>
      <c r="E89" s="18"/>
      <c r="F89" s="19"/>
      <c r="G89" s="19"/>
      <c r="H89" s="18"/>
      <c r="I89" s="20" t="str">
        <f aca="false">IF(G89="","",IF(H89="نعم",ROUND(G89/(1+الإعدادات!$B$9),2),G89))</f>
        <v/>
      </c>
      <c r="J89" s="20" t="str">
        <f aca="false">IF(G89="","",G89-I89)</f>
        <v/>
      </c>
      <c r="K89" s="20" t="str">
        <f aca="false">IF(AND(F89="",G89=""),"",LOOKUP(2,1/(K$5:K88&lt;&gt;""),K$5:K88)+N(F89)-N(G89))</f>
        <v/>
      </c>
      <c r="L89" s="18"/>
      <c r="M89" s="18"/>
    </row>
    <row r="90" customFormat="false" ht="15" hidden="false" customHeight="false" outlineLevel="0" collapsed="false">
      <c r="A90" s="17"/>
      <c r="B90" s="18"/>
      <c r="C90" s="18"/>
      <c r="D90" s="18"/>
      <c r="E90" s="18"/>
      <c r="F90" s="19"/>
      <c r="G90" s="19"/>
      <c r="H90" s="18"/>
      <c r="I90" s="20" t="str">
        <f aca="false">IF(G90="","",IF(H90="نعم",ROUND(G90/(1+الإعدادات!$B$9),2),G90))</f>
        <v/>
      </c>
      <c r="J90" s="20" t="str">
        <f aca="false">IF(G90="","",G90-I90)</f>
        <v/>
      </c>
      <c r="K90" s="20" t="str">
        <f aca="false">IF(AND(F90="",G90=""),"",LOOKUP(2,1/(K$5:K89&lt;&gt;""),K$5:K89)+N(F90)-N(G90))</f>
        <v/>
      </c>
      <c r="L90" s="18"/>
      <c r="M90" s="18"/>
    </row>
    <row r="91" customFormat="false" ht="15" hidden="false" customHeight="false" outlineLevel="0" collapsed="false">
      <c r="A91" s="17"/>
      <c r="B91" s="18"/>
      <c r="C91" s="18"/>
      <c r="D91" s="18"/>
      <c r="E91" s="18"/>
      <c r="F91" s="19"/>
      <c r="G91" s="19"/>
      <c r="H91" s="18"/>
      <c r="I91" s="20" t="str">
        <f aca="false">IF(G91="","",IF(H91="نعم",ROUND(G91/(1+الإعدادات!$B$9),2),G91))</f>
        <v/>
      </c>
      <c r="J91" s="20" t="str">
        <f aca="false">IF(G91="","",G91-I91)</f>
        <v/>
      </c>
      <c r="K91" s="20" t="str">
        <f aca="false">IF(AND(F91="",G91=""),"",LOOKUP(2,1/(K$5:K90&lt;&gt;""),K$5:K90)+N(F91)-N(G91))</f>
        <v/>
      </c>
      <c r="L91" s="18"/>
      <c r="M91" s="18"/>
    </row>
    <row r="92" customFormat="false" ht="15" hidden="false" customHeight="false" outlineLevel="0" collapsed="false">
      <c r="A92" s="17"/>
      <c r="B92" s="18"/>
      <c r="C92" s="18"/>
      <c r="D92" s="18"/>
      <c r="E92" s="18"/>
      <c r="F92" s="19"/>
      <c r="G92" s="19"/>
      <c r="H92" s="18"/>
      <c r="I92" s="20" t="str">
        <f aca="false">IF(G92="","",IF(H92="نعم",ROUND(G92/(1+الإعدادات!$B$9),2),G92))</f>
        <v/>
      </c>
      <c r="J92" s="20" t="str">
        <f aca="false">IF(G92="","",G92-I92)</f>
        <v/>
      </c>
      <c r="K92" s="20" t="str">
        <f aca="false">IF(AND(F92="",G92=""),"",LOOKUP(2,1/(K$5:K91&lt;&gt;""),K$5:K91)+N(F92)-N(G92))</f>
        <v/>
      </c>
      <c r="L92" s="18"/>
      <c r="M92" s="18"/>
    </row>
    <row r="93" customFormat="false" ht="15" hidden="false" customHeight="false" outlineLevel="0" collapsed="false">
      <c r="A93" s="17"/>
      <c r="B93" s="18"/>
      <c r="C93" s="18"/>
      <c r="D93" s="18"/>
      <c r="E93" s="18"/>
      <c r="F93" s="19"/>
      <c r="G93" s="19"/>
      <c r="H93" s="18"/>
      <c r="I93" s="20" t="str">
        <f aca="false">IF(G93="","",IF(H93="نعم",ROUND(G93/(1+الإعدادات!$B$9),2),G93))</f>
        <v/>
      </c>
      <c r="J93" s="20" t="str">
        <f aca="false">IF(G93="","",G93-I93)</f>
        <v/>
      </c>
      <c r="K93" s="20" t="str">
        <f aca="false">IF(AND(F93="",G93=""),"",LOOKUP(2,1/(K$5:K92&lt;&gt;""),K$5:K92)+N(F93)-N(G93))</f>
        <v/>
      </c>
      <c r="L93" s="18"/>
      <c r="M93" s="18"/>
    </row>
    <row r="94" customFormat="false" ht="15" hidden="false" customHeight="false" outlineLevel="0" collapsed="false">
      <c r="A94" s="17"/>
      <c r="B94" s="18"/>
      <c r="C94" s="18"/>
      <c r="D94" s="18"/>
      <c r="E94" s="18"/>
      <c r="F94" s="19"/>
      <c r="G94" s="19"/>
      <c r="H94" s="18"/>
      <c r="I94" s="20" t="str">
        <f aca="false">IF(G94="","",IF(H94="نعم",ROUND(G94/(1+الإعدادات!$B$9),2),G94))</f>
        <v/>
      </c>
      <c r="J94" s="20" t="str">
        <f aca="false">IF(G94="","",G94-I94)</f>
        <v/>
      </c>
      <c r="K94" s="20" t="str">
        <f aca="false">IF(AND(F94="",G94=""),"",LOOKUP(2,1/(K$5:K93&lt;&gt;""),K$5:K93)+N(F94)-N(G94))</f>
        <v/>
      </c>
      <c r="L94" s="18"/>
      <c r="M94" s="18"/>
    </row>
    <row r="95" customFormat="false" ht="15" hidden="false" customHeight="false" outlineLevel="0" collapsed="false">
      <c r="A95" s="17"/>
      <c r="B95" s="18"/>
      <c r="C95" s="18"/>
      <c r="D95" s="18"/>
      <c r="E95" s="18"/>
      <c r="F95" s="19"/>
      <c r="G95" s="19"/>
      <c r="H95" s="18"/>
      <c r="I95" s="20" t="str">
        <f aca="false">IF(G95="","",IF(H95="نعم",ROUND(G95/(1+الإعدادات!$B$9),2),G95))</f>
        <v/>
      </c>
      <c r="J95" s="20" t="str">
        <f aca="false">IF(G95="","",G95-I95)</f>
        <v/>
      </c>
      <c r="K95" s="20" t="str">
        <f aca="false">IF(AND(F95="",G95=""),"",LOOKUP(2,1/(K$5:K94&lt;&gt;""),K$5:K94)+N(F95)-N(G95))</f>
        <v/>
      </c>
      <c r="L95" s="18"/>
      <c r="M95" s="18"/>
    </row>
    <row r="96" customFormat="false" ht="15" hidden="false" customHeight="false" outlineLevel="0" collapsed="false">
      <c r="A96" s="17"/>
      <c r="B96" s="18"/>
      <c r="C96" s="18"/>
      <c r="D96" s="18"/>
      <c r="E96" s="18"/>
      <c r="F96" s="19"/>
      <c r="G96" s="19"/>
      <c r="H96" s="18"/>
      <c r="I96" s="20" t="str">
        <f aca="false">IF(G96="","",IF(H96="نعم",ROUND(G96/(1+الإعدادات!$B$9),2),G96))</f>
        <v/>
      </c>
      <c r="J96" s="20" t="str">
        <f aca="false">IF(G96="","",G96-I96)</f>
        <v/>
      </c>
      <c r="K96" s="20" t="str">
        <f aca="false">IF(AND(F96="",G96=""),"",LOOKUP(2,1/(K$5:K95&lt;&gt;""),K$5:K95)+N(F96)-N(G96))</f>
        <v/>
      </c>
      <c r="L96" s="18"/>
      <c r="M96" s="18"/>
    </row>
    <row r="97" customFormat="false" ht="15" hidden="false" customHeight="false" outlineLevel="0" collapsed="false">
      <c r="A97" s="17"/>
      <c r="B97" s="18"/>
      <c r="C97" s="18"/>
      <c r="D97" s="18"/>
      <c r="E97" s="18"/>
      <c r="F97" s="19"/>
      <c r="G97" s="19"/>
      <c r="H97" s="18"/>
      <c r="I97" s="20" t="str">
        <f aca="false">IF(G97="","",IF(H97="نعم",ROUND(G97/(1+الإعدادات!$B$9),2),G97))</f>
        <v/>
      </c>
      <c r="J97" s="20" t="str">
        <f aca="false">IF(G97="","",G97-I97)</f>
        <v/>
      </c>
      <c r="K97" s="20" t="str">
        <f aca="false">IF(AND(F97="",G97=""),"",LOOKUP(2,1/(K$5:K96&lt;&gt;""),K$5:K96)+N(F97)-N(G97))</f>
        <v/>
      </c>
      <c r="L97" s="18"/>
      <c r="M97" s="18"/>
    </row>
    <row r="98" customFormat="false" ht="15" hidden="false" customHeight="false" outlineLevel="0" collapsed="false">
      <c r="A98" s="17"/>
      <c r="B98" s="18"/>
      <c r="C98" s="18"/>
      <c r="D98" s="18"/>
      <c r="E98" s="18"/>
      <c r="F98" s="19"/>
      <c r="G98" s="19"/>
      <c r="H98" s="18"/>
      <c r="I98" s="20" t="str">
        <f aca="false">IF(G98="","",IF(H98="نعم",ROUND(G98/(1+الإعدادات!$B$9),2),G98))</f>
        <v/>
      </c>
      <c r="J98" s="20" t="str">
        <f aca="false">IF(G98="","",G98-I98)</f>
        <v/>
      </c>
      <c r="K98" s="20" t="str">
        <f aca="false">IF(AND(F98="",G98=""),"",LOOKUP(2,1/(K$5:K97&lt;&gt;""),K$5:K97)+N(F98)-N(G98))</f>
        <v/>
      </c>
      <c r="L98" s="18"/>
      <c r="M98" s="18"/>
    </row>
    <row r="99" customFormat="false" ht="15" hidden="false" customHeight="false" outlineLevel="0" collapsed="false">
      <c r="A99" s="17"/>
      <c r="B99" s="18"/>
      <c r="C99" s="18"/>
      <c r="D99" s="18"/>
      <c r="E99" s="18"/>
      <c r="F99" s="19"/>
      <c r="G99" s="19"/>
      <c r="H99" s="18"/>
      <c r="I99" s="20" t="str">
        <f aca="false">IF(G99="","",IF(H99="نعم",ROUND(G99/(1+الإعدادات!$B$9),2),G99))</f>
        <v/>
      </c>
      <c r="J99" s="20" t="str">
        <f aca="false">IF(G99="","",G99-I99)</f>
        <v/>
      </c>
      <c r="K99" s="20" t="str">
        <f aca="false">IF(AND(F99="",G99=""),"",LOOKUP(2,1/(K$5:K98&lt;&gt;""),K$5:K98)+N(F99)-N(G99))</f>
        <v/>
      </c>
      <c r="L99" s="18"/>
      <c r="M99" s="18"/>
    </row>
    <row r="100" customFormat="false" ht="15" hidden="false" customHeight="false" outlineLevel="0" collapsed="false">
      <c r="A100" s="17"/>
      <c r="B100" s="18"/>
      <c r="C100" s="18"/>
      <c r="D100" s="18"/>
      <c r="E100" s="18"/>
      <c r="F100" s="19"/>
      <c r="G100" s="19"/>
      <c r="H100" s="18"/>
      <c r="I100" s="20" t="str">
        <f aca="false">IF(G100="","",IF(H100="نعم",ROUND(G100/(1+الإعدادات!$B$9),2),G100))</f>
        <v/>
      </c>
      <c r="J100" s="20" t="str">
        <f aca="false">IF(G100="","",G100-I100)</f>
        <v/>
      </c>
      <c r="K100" s="20" t="str">
        <f aca="false">IF(AND(F100="",G100=""),"",LOOKUP(2,1/(K$5:K99&lt;&gt;""),K$5:K99)+N(F100)-N(G100))</f>
        <v/>
      </c>
      <c r="L100" s="18"/>
      <c r="M100" s="18"/>
    </row>
    <row r="101" customFormat="false" ht="15" hidden="false" customHeight="false" outlineLevel="0" collapsed="false">
      <c r="A101" s="17"/>
      <c r="B101" s="18"/>
      <c r="C101" s="18"/>
      <c r="D101" s="18"/>
      <c r="E101" s="18"/>
      <c r="F101" s="19"/>
      <c r="G101" s="19"/>
      <c r="H101" s="18"/>
      <c r="I101" s="20" t="str">
        <f aca="false">IF(G101="","",IF(H101="نعم",ROUND(G101/(1+الإعدادات!$B$9),2),G101))</f>
        <v/>
      </c>
      <c r="J101" s="20" t="str">
        <f aca="false">IF(G101="","",G101-I101)</f>
        <v/>
      </c>
      <c r="K101" s="20" t="str">
        <f aca="false">IF(AND(F101="",G101=""),"",LOOKUP(2,1/(K$5:K100&lt;&gt;""),K$5:K100)+N(F101)-N(G101))</f>
        <v/>
      </c>
      <c r="L101" s="18"/>
      <c r="M101" s="18"/>
    </row>
    <row r="102" customFormat="false" ht="15" hidden="false" customHeight="false" outlineLevel="0" collapsed="false">
      <c r="A102" s="17"/>
      <c r="B102" s="18"/>
      <c r="C102" s="18"/>
      <c r="D102" s="18"/>
      <c r="E102" s="18"/>
      <c r="F102" s="19"/>
      <c r="G102" s="19"/>
      <c r="H102" s="18"/>
      <c r="I102" s="20" t="str">
        <f aca="false">IF(G102="","",IF(H102="نعم",ROUND(G102/(1+الإعدادات!$B$9),2),G102))</f>
        <v/>
      </c>
      <c r="J102" s="20" t="str">
        <f aca="false">IF(G102="","",G102-I102)</f>
        <v/>
      </c>
      <c r="K102" s="20" t="str">
        <f aca="false">IF(AND(F102="",G102=""),"",LOOKUP(2,1/(K$5:K101&lt;&gt;""),K$5:K101)+N(F102)-N(G102))</f>
        <v/>
      </c>
      <c r="L102" s="18"/>
      <c r="M102" s="18"/>
    </row>
    <row r="103" customFormat="false" ht="15" hidden="false" customHeight="false" outlineLevel="0" collapsed="false">
      <c r="A103" s="17"/>
      <c r="B103" s="18"/>
      <c r="C103" s="18"/>
      <c r="D103" s="18"/>
      <c r="E103" s="18"/>
      <c r="F103" s="19"/>
      <c r="G103" s="19"/>
      <c r="H103" s="18"/>
      <c r="I103" s="20" t="str">
        <f aca="false">IF(G103="","",IF(H103="نعم",ROUND(G103/(1+الإعدادات!$B$9),2),G103))</f>
        <v/>
      </c>
      <c r="J103" s="20" t="str">
        <f aca="false">IF(G103="","",G103-I103)</f>
        <v/>
      </c>
      <c r="K103" s="20" t="str">
        <f aca="false">IF(AND(F103="",G103=""),"",LOOKUP(2,1/(K$5:K102&lt;&gt;""),K$5:K102)+N(F103)-N(G103))</f>
        <v/>
      </c>
      <c r="L103" s="18"/>
      <c r="M103" s="18"/>
    </row>
    <row r="104" customFormat="false" ht="15" hidden="false" customHeight="false" outlineLevel="0" collapsed="false">
      <c r="A104" s="17"/>
      <c r="B104" s="18"/>
      <c r="C104" s="18"/>
      <c r="D104" s="18"/>
      <c r="E104" s="18"/>
      <c r="F104" s="19"/>
      <c r="G104" s="19"/>
      <c r="H104" s="18"/>
      <c r="I104" s="20" t="str">
        <f aca="false">IF(G104="","",IF(H104="نعم",ROUND(G104/(1+الإعدادات!$B$9),2),G104))</f>
        <v/>
      </c>
      <c r="J104" s="20" t="str">
        <f aca="false">IF(G104="","",G104-I104)</f>
        <v/>
      </c>
      <c r="K104" s="20" t="str">
        <f aca="false">IF(AND(F104="",G104=""),"",LOOKUP(2,1/(K$5:K103&lt;&gt;""),K$5:K103)+N(F104)-N(G104))</f>
        <v/>
      </c>
      <c r="L104" s="18"/>
      <c r="M104" s="18"/>
    </row>
    <row r="105" customFormat="false" ht="15" hidden="false" customHeight="false" outlineLevel="0" collapsed="false">
      <c r="A105" s="17"/>
      <c r="B105" s="18"/>
      <c r="C105" s="18"/>
      <c r="D105" s="18"/>
      <c r="E105" s="18"/>
      <c r="F105" s="19"/>
      <c r="G105" s="19"/>
      <c r="H105" s="18"/>
      <c r="I105" s="20" t="str">
        <f aca="false">IF(G105="","",IF(H105="نعم",ROUND(G105/(1+الإعدادات!$B$9),2),G105))</f>
        <v/>
      </c>
      <c r="J105" s="20" t="str">
        <f aca="false">IF(G105="","",G105-I105)</f>
        <v/>
      </c>
      <c r="K105" s="20" t="str">
        <f aca="false">IF(AND(F105="",G105=""),"",LOOKUP(2,1/(K$5:K104&lt;&gt;""),K$5:K104)+N(F105)-N(G105))</f>
        <v/>
      </c>
      <c r="L105" s="18"/>
      <c r="M105" s="18"/>
    </row>
    <row r="106" customFormat="false" ht="15" hidden="false" customHeight="false" outlineLevel="0" collapsed="false">
      <c r="A106" s="17"/>
      <c r="B106" s="18"/>
      <c r="C106" s="18"/>
      <c r="D106" s="18"/>
      <c r="E106" s="18"/>
      <c r="F106" s="19"/>
      <c r="G106" s="19"/>
      <c r="H106" s="18"/>
      <c r="I106" s="20" t="str">
        <f aca="false">IF(G106="","",IF(H106="نعم",ROUND(G106/(1+الإعدادات!$B$9),2),G106))</f>
        <v/>
      </c>
      <c r="J106" s="20" t="str">
        <f aca="false">IF(G106="","",G106-I106)</f>
        <v/>
      </c>
      <c r="K106" s="20" t="str">
        <f aca="false">IF(AND(F106="",G106=""),"",LOOKUP(2,1/(K$5:K105&lt;&gt;""),K$5:K105)+N(F106)-N(G106))</f>
        <v/>
      </c>
      <c r="L106" s="18"/>
      <c r="M106" s="18"/>
    </row>
    <row r="107" customFormat="false" ht="15" hidden="false" customHeight="false" outlineLevel="0" collapsed="false">
      <c r="A107" s="17"/>
      <c r="B107" s="18"/>
      <c r="C107" s="18"/>
      <c r="D107" s="18"/>
      <c r="E107" s="18"/>
      <c r="F107" s="19"/>
      <c r="G107" s="19"/>
      <c r="H107" s="18"/>
      <c r="I107" s="20" t="str">
        <f aca="false">IF(G107="","",IF(H107="نعم",ROUND(G107/(1+الإعدادات!$B$9),2),G107))</f>
        <v/>
      </c>
      <c r="J107" s="20" t="str">
        <f aca="false">IF(G107="","",G107-I107)</f>
        <v/>
      </c>
      <c r="K107" s="20" t="str">
        <f aca="false">IF(AND(F107="",G107=""),"",LOOKUP(2,1/(K$5:K106&lt;&gt;""),K$5:K106)+N(F107)-N(G107))</f>
        <v/>
      </c>
      <c r="L107" s="18"/>
      <c r="M107" s="18"/>
    </row>
    <row r="108" customFormat="false" ht="15" hidden="false" customHeight="false" outlineLevel="0" collapsed="false">
      <c r="A108" s="17"/>
      <c r="B108" s="18"/>
      <c r="C108" s="18"/>
      <c r="D108" s="18"/>
      <c r="E108" s="18"/>
      <c r="F108" s="19"/>
      <c r="G108" s="19"/>
      <c r="H108" s="18"/>
      <c r="I108" s="20" t="str">
        <f aca="false">IF(G108="","",IF(H108="نعم",ROUND(G108/(1+الإعدادات!$B$9),2),G108))</f>
        <v/>
      </c>
      <c r="J108" s="20" t="str">
        <f aca="false">IF(G108="","",G108-I108)</f>
        <v/>
      </c>
      <c r="K108" s="20" t="str">
        <f aca="false">IF(AND(F108="",G108=""),"",LOOKUP(2,1/(K$5:K107&lt;&gt;""),K$5:K107)+N(F108)-N(G108))</f>
        <v/>
      </c>
      <c r="L108" s="18"/>
      <c r="M108" s="18"/>
    </row>
    <row r="109" customFormat="false" ht="15" hidden="false" customHeight="false" outlineLevel="0" collapsed="false">
      <c r="A109" s="17"/>
      <c r="B109" s="18"/>
      <c r="C109" s="18"/>
      <c r="D109" s="18"/>
      <c r="E109" s="18"/>
      <c r="F109" s="19"/>
      <c r="G109" s="19"/>
      <c r="H109" s="18"/>
      <c r="I109" s="20" t="str">
        <f aca="false">IF(G109="","",IF(H109="نعم",ROUND(G109/(1+الإعدادات!$B$9),2),G109))</f>
        <v/>
      </c>
      <c r="J109" s="20" t="str">
        <f aca="false">IF(G109="","",G109-I109)</f>
        <v/>
      </c>
      <c r="K109" s="20" t="str">
        <f aca="false">IF(AND(F109="",G109=""),"",LOOKUP(2,1/(K$5:K108&lt;&gt;""),K$5:K108)+N(F109)-N(G109))</f>
        <v/>
      </c>
      <c r="L109" s="18"/>
      <c r="M109" s="18"/>
    </row>
    <row r="110" customFormat="false" ht="15" hidden="false" customHeight="false" outlineLevel="0" collapsed="false">
      <c r="A110" s="17"/>
      <c r="B110" s="18"/>
      <c r="C110" s="18"/>
      <c r="D110" s="18"/>
      <c r="E110" s="18"/>
      <c r="F110" s="19"/>
      <c r="G110" s="19"/>
      <c r="H110" s="18"/>
      <c r="I110" s="20" t="str">
        <f aca="false">IF(G110="","",IF(H110="نعم",ROUND(G110/(1+الإعدادات!$B$9),2),G110))</f>
        <v/>
      </c>
      <c r="J110" s="20" t="str">
        <f aca="false">IF(G110="","",G110-I110)</f>
        <v/>
      </c>
      <c r="K110" s="20" t="str">
        <f aca="false">IF(AND(F110="",G110=""),"",LOOKUP(2,1/(K$5:K109&lt;&gt;""),K$5:K109)+N(F110)-N(G110))</f>
        <v/>
      </c>
      <c r="L110" s="18"/>
      <c r="M110" s="18"/>
    </row>
    <row r="111" customFormat="false" ht="15" hidden="false" customHeight="false" outlineLevel="0" collapsed="false">
      <c r="A111" s="17"/>
      <c r="B111" s="18"/>
      <c r="C111" s="18"/>
      <c r="D111" s="18"/>
      <c r="E111" s="18"/>
      <c r="F111" s="19"/>
      <c r="G111" s="19"/>
      <c r="H111" s="18"/>
      <c r="I111" s="20" t="str">
        <f aca="false">IF(G111="","",IF(H111="نعم",ROUND(G111/(1+الإعدادات!$B$9),2),G111))</f>
        <v/>
      </c>
      <c r="J111" s="20" t="str">
        <f aca="false">IF(G111="","",G111-I111)</f>
        <v/>
      </c>
      <c r="K111" s="20" t="str">
        <f aca="false">IF(AND(F111="",G111=""),"",LOOKUP(2,1/(K$5:K110&lt;&gt;""),K$5:K110)+N(F111)-N(G111))</f>
        <v/>
      </c>
      <c r="L111" s="18"/>
      <c r="M111" s="18"/>
    </row>
    <row r="112" customFormat="false" ht="15" hidden="false" customHeight="false" outlineLevel="0" collapsed="false">
      <c r="A112" s="17"/>
      <c r="B112" s="18"/>
      <c r="C112" s="18"/>
      <c r="D112" s="18"/>
      <c r="E112" s="18"/>
      <c r="F112" s="19"/>
      <c r="G112" s="19"/>
      <c r="H112" s="18"/>
      <c r="I112" s="20" t="str">
        <f aca="false">IF(G112="","",IF(H112="نعم",ROUND(G112/(1+الإعدادات!$B$9),2),G112))</f>
        <v/>
      </c>
      <c r="J112" s="20" t="str">
        <f aca="false">IF(G112="","",G112-I112)</f>
        <v/>
      </c>
      <c r="K112" s="20" t="str">
        <f aca="false">IF(AND(F112="",G112=""),"",LOOKUP(2,1/(K$5:K111&lt;&gt;""),K$5:K111)+N(F112)-N(G112))</f>
        <v/>
      </c>
      <c r="L112" s="18"/>
      <c r="M112" s="18"/>
    </row>
    <row r="113" customFormat="false" ht="15" hidden="false" customHeight="false" outlineLevel="0" collapsed="false">
      <c r="A113" s="17"/>
      <c r="B113" s="18"/>
      <c r="C113" s="18"/>
      <c r="D113" s="18"/>
      <c r="E113" s="18"/>
      <c r="F113" s="19"/>
      <c r="G113" s="19"/>
      <c r="H113" s="18"/>
      <c r="I113" s="20" t="str">
        <f aca="false">IF(G113="","",IF(H113="نعم",ROUND(G113/(1+الإعدادات!$B$9),2),G113))</f>
        <v/>
      </c>
      <c r="J113" s="20" t="str">
        <f aca="false">IF(G113="","",G113-I113)</f>
        <v/>
      </c>
      <c r="K113" s="20" t="str">
        <f aca="false">IF(AND(F113="",G113=""),"",LOOKUP(2,1/(K$5:K112&lt;&gt;""),K$5:K112)+N(F113)-N(G113))</f>
        <v/>
      </c>
      <c r="L113" s="18"/>
      <c r="M113" s="18"/>
    </row>
    <row r="114" customFormat="false" ht="15" hidden="false" customHeight="false" outlineLevel="0" collapsed="false">
      <c r="A114" s="17"/>
      <c r="B114" s="18"/>
      <c r="C114" s="18"/>
      <c r="D114" s="18"/>
      <c r="E114" s="18"/>
      <c r="F114" s="19"/>
      <c r="G114" s="19"/>
      <c r="H114" s="18"/>
      <c r="I114" s="20" t="str">
        <f aca="false">IF(G114="","",IF(H114="نعم",ROUND(G114/(1+الإعدادات!$B$9),2),G114))</f>
        <v/>
      </c>
      <c r="J114" s="20" t="str">
        <f aca="false">IF(G114="","",G114-I114)</f>
        <v/>
      </c>
      <c r="K114" s="20" t="str">
        <f aca="false">IF(AND(F114="",G114=""),"",LOOKUP(2,1/(K$5:K113&lt;&gt;""),K$5:K113)+N(F114)-N(G114))</f>
        <v/>
      </c>
      <c r="L114" s="18"/>
      <c r="M114" s="18"/>
    </row>
    <row r="115" customFormat="false" ht="15" hidden="false" customHeight="false" outlineLevel="0" collapsed="false">
      <c r="A115" s="17"/>
      <c r="B115" s="18"/>
      <c r="C115" s="18"/>
      <c r="D115" s="18"/>
      <c r="E115" s="18"/>
      <c r="F115" s="19"/>
      <c r="G115" s="19"/>
      <c r="H115" s="18"/>
      <c r="I115" s="20" t="str">
        <f aca="false">IF(G115="","",IF(H115="نعم",ROUND(G115/(1+الإعدادات!$B$9),2),G115))</f>
        <v/>
      </c>
      <c r="J115" s="20" t="str">
        <f aca="false">IF(G115="","",G115-I115)</f>
        <v/>
      </c>
      <c r="K115" s="20" t="str">
        <f aca="false">IF(AND(F115="",G115=""),"",LOOKUP(2,1/(K$5:K114&lt;&gt;""),K$5:K114)+N(F115)-N(G115))</f>
        <v/>
      </c>
      <c r="L115" s="18"/>
      <c r="M115" s="18"/>
    </row>
    <row r="116" customFormat="false" ht="15" hidden="false" customHeight="false" outlineLevel="0" collapsed="false">
      <c r="A116" s="17"/>
      <c r="B116" s="18"/>
      <c r="C116" s="18"/>
      <c r="D116" s="18"/>
      <c r="E116" s="18"/>
      <c r="F116" s="19"/>
      <c r="G116" s="19"/>
      <c r="H116" s="18"/>
      <c r="I116" s="20" t="str">
        <f aca="false">IF(G116="","",IF(H116="نعم",ROUND(G116/(1+الإعدادات!$B$9),2),G116))</f>
        <v/>
      </c>
      <c r="J116" s="20" t="str">
        <f aca="false">IF(G116="","",G116-I116)</f>
        <v/>
      </c>
      <c r="K116" s="20" t="str">
        <f aca="false">IF(AND(F116="",G116=""),"",LOOKUP(2,1/(K$5:K115&lt;&gt;""),K$5:K115)+N(F116)-N(G116))</f>
        <v/>
      </c>
      <c r="L116" s="18"/>
      <c r="M116" s="18"/>
    </row>
    <row r="117" customFormat="false" ht="15" hidden="false" customHeight="false" outlineLevel="0" collapsed="false">
      <c r="A117" s="17"/>
      <c r="B117" s="18"/>
      <c r="C117" s="18"/>
      <c r="D117" s="18"/>
      <c r="E117" s="18"/>
      <c r="F117" s="19"/>
      <c r="G117" s="19"/>
      <c r="H117" s="18"/>
      <c r="I117" s="20" t="str">
        <f aca="false">IF(G117="","",IF(H117="نعم",ROUND(G117/(1+الإعدادات!$B$9),2),G117))</f>
        <v/>
      </c>
      <c r="J117" s="20" t="str">
        <f aca="false">IF(G117="","",G117-I117)</f>
        <v/>
      </c>
      <c r="K117" s="20" t="str">
        <f aca="false">IF(AND(F117="",G117=""),"",LOOKUP(2,1/(K$5:K116&lt;&gt;""),K$5:K116)+N(F117)-N(G117))</f>
        <v/>
      </c>
      <c r="L117" s="18"/>
      <c r="M117" s="18"/>
    </row>
    <row r="118" customFormat="false" ht="15" hidden="false" customHeight="false" outlineLevel="0" collapsed="false">
      <c r="A118" s="17"/>
      <c r="B118" s="18"/>
      <c r="C118" s="18"/>
      <c r="D118" s="18"/>
      <c r="E118" s="18"/>
      <c r="F118" s="19"/>
      <c r="G118" s="19"/>
      <c r="H118" s="18"/>
      <c r="I118" s="20" t="str">
        <f aca="false">IF(G118="","",IF(H118="نعم",ROUND(G118/(1+الإعدادات!$B$9),2),G118))</f>
        <v/>
      </c>
      <c r="J118" s="20" t="str">
        <f aca="false">IF(G118="","",G118-I118)</f>
        <v/>
      </c>
      <c r="K118" s="20" t="str">
        <f aca="false">IF(AND(F118="",G118=""),"",LOOKUP(2,1/(K$5:K117&lt;&gt;""),K$5:K117)+N(F118)-N(G118))</f>
        <v/>
      </c>
      <c r="L118" s="18"/>
      <c r="M118" s="18"/>
    </row>
    <row r="119" customFormat="false" ht="15" hidden="false" customHeight="false" outlineLevel="0" collapsed="false">
      <c r="A119" s="17"/>
      <c r="B119" s="18"/>
      <c r="C119" s="18"/>
      <c r="D119" s="18"/>
      <c r="E119" s="18"/>
      <c r="F119" s="19"/>
      <c r="G119" s="19"/>
      <c r="H119" s="18"/>
      <c r="I119" s="20" t="str">
        <f aca="false">IF(G119="","",IF(H119="نعم",ROUND(G119/(1+الإعدادات!$B$9),2),G119))</f>
        <v/>
      </c>
      <c r="J119" s="20" t="str">
        <f aca="false">IF(G119="","",G119-I119)</f>
        <v/>
      </c>
      <c r="K119" s="20" t="str">
        <f aca="false">IF(AND(F119="",G119=""),"",LOOKUP(2,1/(K$5:K118&lt;&gt;""),K$5:K118)+N(F119)-N(G119))</f>
        <v/>
      </c>
      <c r="L119" s="18"/>
      <c r="M119" s="18"/>
    </row>
    <row r="120" customFormat="false" ht="15" hidden="false" customHeight="false" outlineLevel="0" collapsed="false">
      <c r="A120" s="17"/>
      <c r="B120" s="18"/>
      <c r="C120" s="18"/>
      <c r="D120" s="18"/>
      <c r="E120" s="18"/>
      <c r="F120" s="19"/>
      <c r="G120" s="19"/>
      <c r="H120" s="18"/>
      <c r="I120" s="20" t="str">
        <f aca="false">IF(G120="","",IF(H120="نعم",ROUND(G120/(1+الإعدادات!$B$9),2),G120))</f>
        <v/>
      </c>
      <c r="J120" s="20" t="str">
        <f aca="false">IF(G120="","",G120-I120)</f>
        <v/>
      </c>
      <c r="K120" s="20" t="str">
        <f aca="false">IF(AND(F120="",G120=""),"",LOOKUP(2,1/(K$5:K119&lt;&gt;""),K$5:K119)+N(F120)-N(G120))</f>
        <v/>
      </c>
      <c r="L120" s="18"/>
      <c r="M120" s="18"/>
    </row>
    <row r="121" customFormat="false" ht="15" hidden="false" customHeight="false" outlineLevel="0" collapsed="false">
      <c r="A121" s="17"/>
      <c r="B121" s="18"/>
      <c r="C121" s="18"/>
      <c r="D121" s="18"/>
      <c r="E121" s="18"/>
      <c r="F121" s="19"/>
      <c r="G121" s="19"/>
      <c r="H121" s="18"/>
      <c r="I121" s="20" t="str">
        <f aca="false">IF(G121="","",IF(H121="نعم",ROUND(G121/(1+الإعدادات!$B$9),2),G121))</f>
        <v/>
      </c>
      <c r="J121" s="20" t="str">
        <f aca="false">IF(G121="","",G121-I121)</f>
        <v/>
      </c>
      <c r="K121" s="20" t="str">
        <f aca="false">IF(AND(F121="",G121=""),"",LOOKUP(2,1/(K$5:K120&lt;&gt;""),K$5:K120)+N(F121)-N(G121))</f>
        <v/>
      </c>
      <c r="L121" s="18"/>
      <c r="M121" s="18"/>
    </row>
    <row r="122" customFormat="false" ht="15" hidden="false" customHeight="false" outlineLevel="0" collapsed="false">
      <c r="A122" s="17"/>
      <c r="B122" s="18"/>
      <c r="C122" s="18"/>
      <c r="D122" s="18"/>
      <c r="E122" s="18"/>
      <c r="F122" s="19"/>
      <c r="G122" s="19"/>
      <c r="H122" s="18"/>
      <c r="I122" s="20" t="str">
        <f aca="false">IF(G122="","",IF(H122="نعم",ROUND(G122/(1+الإعدادات!$B$9),2),G122))</f>
        <v/>
      </c>
      <c r="J122" s="20" t="str">
        <f aca="false">IF(G122="","",G122-I122)</f>
        <v/>
      </c>
      <c r="K122" s="20" t="str">
        <f aca="false">IF(AND(F122="",G122=""),"",LOOKUP(2,1/(K$5:K121&lt;&gt;""),K$5:K121)+N(F122)-N(G122))</f>
        <v/>
      </c>
      <c r="L122" s="18"/>
      <c r="M122" s="18"/>
    </row>
    <row r="123" customFormat="false" ht="15" hidden="false" customHeight="false" outlineLevel="0" collapsed="false">
      <c r="A123" s="17"/>
      <c r="B123" s="18"/>
      <c r="C123" s="18"/>
      <c r="D123" s="18"/>
      <c r="E123" s="18"/>
      <c r="F123" s="19"/>
      <c r="G123" s="19"/>
      <c r="H123" s="18"/>
      <c r="I123" s="20" t="str">
        <f aca="false">IF(G123="","",IF(H123="نعم",ROUND(G123/(1+الإعدادات!$B$9),2),G123))</f>
        <v/>
      </c>
      <c r="J123" s="20" t="str">
        <f aca="false">IF(G123="","",G123-I123)</f>
        <v/>
      </c>
      <c r="K123" s="20" t="str">
        <f aca="false">IF(AND(F123="",G123=""),"",LOOKUP(2,1/(K$5:K122&lt;&gt;""),K$5:K122)+N(F123)-N(G123))</f>
        <v/>
      </c>
      <c r="L123" s="18"/>
      <c r="M123" s="18"/>
    </row>
    <row r="124" customFormat="false" ht="15" hidden="false" customHeight="false" outlineLevel="0" collapsed="false">
      <c r="A124" s="17"/>
      <c r="B124" s="18"/>
      <c r="C124" s="18"/>
      <c r="D124" s="18"/>
      <c r="E124" s="18"/>
      <c r="F124" s="19"/>
      <c r="G124" s="19"/>
      <c r="H124" s="18"/>
      <c r="I124" s="20" t="str">
        <f aca="false">IF(G124="","",IF(H124="نعم",ROUND(G124/(1+الإعدادات!$B$9),2),G124))</f>
        <v/>
      </c>
      <c r="J124" s="20" t="str">
        <f aca="false">IF(G124="","",G124-I124)</f>
        <v/>
      </c>
      <c r="K124" s="20" t="str">
        <f aca="false">IF(AND(F124="",G124=""),"",LOOKUP(2,1/(K$5:K123&lt;&gt;""),K$5:K123)+N(F124)-N(G124))</f>
        <v/>
      </c>
      <c r="L124" s="18"/>
      <c r="M124" s="18"/>
    </row>
    <row r="125" customFormat="false" ht="15" hidden="false" customHeight="false" outlineLevel="0" collapsed="false">
      <c r="A125" s="17"/>
      <c r="B125" s="18"/>
      <c r="C125" s="18"/>
      <c r="D125" s="18"/>
      <c r="E125" s="18"/>
      <c r="F125" s="19"/>
      <c r="G125" s="19"/>
      <c r="H125" s="18"/>
      <c r="I125" s="20" t="str">
        <f aca="false">IF(G125="","",IF(H125="نعم",ROUND(G125/(1+الإعدادات!$B$9),2),G125))</f>
        <v/>
      </c>
      <c r="J125" s="20" t="str">
        <f aca="false">IF(G125="","",G125-I125)</f>
        <v/>
      </c>
      <c r="K125" s="20" t="str">
        <f aca="false">IF(AND(F125="",G125=""),"",LOOKUP(2,1/(K$5:K124&lt;&gt;""),K$5:K124)+N(F125)-N(G125))</f>
        <v/>
      </c>
      <c r="L125" s="18"/>
      <c r="M125" s="18"/>
    </row>
    <row r="126" customFormat="false" ht="15" hidden="false" customHeight="false" outlineLevel="0" collapsed="false">
      <c r="A126" s="17"/>
      <c r="B126" s="18"/>
      <c r="C126" s="18"/>
      <c r="D126" s="18"/>
      <c r="E126" s="18"/>
      <c r="F126" s="19"/>
      <c r="G126" s="19"/>
      <c r="H126" s="18"/>
      <c r="I126" s="20" t="str">
        <f aca="false">IF(G126="","",IF(H126="نعم",ROUND(G126/(1+الإعدادات!$B$9),2),G126))</f>
        <v/>
      </c>
      <c r="J126" s="20" t="str">
        <f aca="false">IF(G126="","",G126-I126)</f>
        <v/>
      </c>
      <c r="K126" s="20" t="str">
        <f aca="false">IF(AND(F126="",G126=""),"",LOOKUP(2,1/(K$5:K125&lt;&gt;""),K$5:K125)+N(F126)-N(G126))</f>
        <v/>
      </c>
      <c r="L126" s="18"/>
      <c r="M126" s="18"/>
    </row>
    <row r="127" customFormat="false" ht="15" hidden="false" customHeight="false" outlineLevel="0" collapsed="false">
      <c r="A127" s="17"/>
      <c r="B127" s="18"/>
      <c r="C127" s="18"/>
      <c r="D127" s="18"/>
      <c r="E127" s="18"/>
      <c r="F127" s="19"/>
      <c r="G127" s="19"/>
      <c r="H127" s="18"/>
      <c r="I127" s="20" t="str">
        <f aca="false">IF(G127="","",IF(H127="نعم",ROUND(G127/(1+الإعدادات!$B$9),2),G127))</f>
        <v/>
      </c>
      <c r="J127" s="20" t="str">
        <f aca="false">IF(G127="","",G127-I127)</f>
        <v/>
      </c>
      <c r="K127" s="20" t="str">
        <f aca="false">IF(AND(F127="",G127=""),"",LOOKUP(2,1/(K$5:K126&lt;&gt;""),K$5:K126)+N(F127)-N(G127))</f>
        <v/>
      </c>
      <c r="L127" s="18"/>
      <c r="M127" s="18"/>
    </row>
    <row r="128" customFormat="false" ht="15" hidden="false" customHeight="false" outlineLevel="0" collapsed="false">
      <c r="A128" s="17"/>
      <c r="B128" s="18"/>
      <c r="C128" s="18"/>
      <c r="D128" s="18"/>
      <c r="E128" s="18"/>
      <c r="F128" s="19"/>
      <c r="G128" s="19"/>
      <c r="H128" s="18"/>
      <c r="I128" s="20" t="str">
        <f aca="false">IF(G128="","",IF(H128="نعم",ROUND(G128/(1+الإعدادات!$B$9),2),G128))</f>
        <v/>
      </c>
      <c r="J128" s="20" t="str">
        <f aca="false">IF(G128="","",G128-I128)</f>
        <v/>
      </c>
      <c r="K128" s="20" t="str">
        <f aca="false">IF(AND(F128="",G128=""),"",LOOKUP(2,1/(K$5:K127&lt;&gt;""),K$5:K127)+N(F128)-N(G128))</f>
        <v/>
      </c>
      <c r="L128" s="18"/>
      <c r="M128" s="18"/>
    </row>
    <row r="129" customFormat="false" ht="15" hidden="false" customHeight="false" outlineLevel="0" collapsed="false">
      <c r="A129" s="17"/>
      <c r="B129" s="18"/>
      <c r="C129" s="18"/>
      <c r="D129" s="18"/>
      <c r="E129" s="18"/>
      <c r="F129" s="19"/>
      <c r="G129" s="19"/>
      <c r="H129" s="18"/>
      <c r="I129" s="20" t="str">
        <f aca="false">IF(G129="","",IF(H129="نعم",ROUND(G129/(1+الإعدادات!$B$9),2),G129))</f>
        <v/>
      </c>
      <c r="J129" s="20" t="str">
        <f aca="false">IF(G129="","",G129-I129)</f>
        <v/>
      </c>
      <c r="K129" s="20" t="str">
        <f aca="false">IF(AND(F129="",G129=""),"",LOOKUP(2,1/(K$5:K128&lt;&gt;""),K$5:K128)+N(F129)-N(G129))</f>
        <v/>
      </c>
      <c r="L129" s="18"/>
      <c r="M129" s="18"/>
    </row>
    <row r="130" customFormat="false" ht="15" hidden="false" customHeight="false" outlineLevel="0" collapsed="false">
      <c r="A130" s="17"/>
      <c r="B130" s="18"/>
      <c r="C130" s="18"/>
      <c r="D130" s="18"/>
      <c r="E130" s="18"/>
      <c r="F130" s="19"/>
      <c r="G130" s="19"/>
      <c r="H130" s="18"/>
      <c r="I130" s="20" t="str">
        <f aca="false">IF(G130="","",IF(H130="نعم",ROUND(G130/(1+الإعدادات!$B$9),2),G130))</f>
        <v/>
      </c>
      <c r="J130" s="20" t="str">
        <f aca="false">IF(G130="","",G130-I130)</f>
        <v/>
      </c>
      <c r="K130" s="20" t="str">
        <f aca="false">IF(AND(F130="",G130=""),"",LOOKUP(2,1/(K$5:K129&lt;&gt;""),K$5:K129)+N(F130)-N(G130))</f>
        <v/>
      </c>
      <c r="L130" s="18"/>
      <c r="M130" s="18"/>
    </row>
    <row r="131" customFormat="false" ht="15" hidden="false" customHeight="false" outlineLevel="0" collapsed="false">
      <c r="A131" s="17"/>
      <c r="B131" s="18"/>
      <c r="C131" s="18"/>
      <c r="D131" s="18"/>
      <c r="E131" s="18"/>
      <c r="F131" s="19"/>
      <c r="G131" s="19"/>
      <c r="H131" s="18"/>
      <c r="I131" s="20" t="str">
        <f aca="false">IF(G131="","",IF(H131="نعم",ROUND(G131/(1+الإعدادات!$B$9),2),G131))</f>
        <v/>
      </c>
      <c r="J131" s="20" t="str">
        <f aca="false">IF(G131="","",G131-I131)</f>
        <v/>
      </c>
      <c r="K131" s="20" t="str">
        <f aca="false">IF(AND(F131="",G131=""),"",LOOKUP(2,1/(K$5:K130&lt;&gt;""),K$5:K130)+N(F131)-N(G131))</f>
        <v/>
      </c>
      <c r="L131" s="18"/>
      <c r="M131" s="18"/>
    </row>
    <row r="132" customFormat="false" ht="15" hidden="false" customHeight="false" outlineLevel="0" collapsed="false">
      <c r="A132" s="17"/>
      <c r="B132" s="18"/>
      <c r="C132" s="18"/>
      <c r="D132" s="18"/>
      <c r="E132" s="18"/>
      <c r="F132" s="19"/>
      <c r="G132" s="19"/>
      <c r="H132" s="18"/>
      <c r="I132" s="20" t="str">
        <f aca="false">IF(G132="","",IF(H132="نعم",ROUND(G132/(1+الإعدادات!$B$9),2),G132))</f>
        <v/>
      </c>
      <c r="J132" s="20" t="str">
        <f aca="false">IF(G132="","",G132-I132)</f>
        <v/>
      </c>
      <c r="K132" s="20" t="str">
        <f aca="false">IF(AND(F132="",G132=""),"",LOOKUP(2,1/(K$5:K131&lt;&gt;""),K$5:K131)+N(F132)-N(G132))</f>
        <v/>
      </c>
      <c r="L132" s="18"/>
      <c r="M132" s="18"/>
    </row>
    <row r="133" customFormat="false" ht="15" hidden="false" customHeight="false" outlineLevel="0" collapsed="false">
      <c r="A133" s="17"/>
      <c r="B133" s="18"/>
      <c r="C133" s="18"/>
      <c r="D133" s="18"/>
      <c r="E133" s="18"/>
      <c r="F133" s="19"/>
      <c r="G133" s="19"/>
      <c r="H133" s="18"/>
      <c r="I133" s="20" t="str">
        <f aca="false">IF(G133="","",IF(H133="نعم",ROUND(G133/(1+الإعدادات!$B$9),2),G133))</f>
        <v/>
      </c>
      <c r="J133" s="20" t="str">
        <f aca="false">IF(G133="","",G133-I133)</f>
        <v/>
      </c>
      <c r="K133" s="20" t="str">
        <f aca="false">IF(AND(F133="",G133=""),"",LOOKUP(2,1/(K$5:K132&lt;&gt;""),K$5:K132)+N(F133)-N(G133))</f>
        <v/>
      </c>
      <c r="L133" s="18"/>
      <c r="M133" s="18"/>
    </row>
    <row r="134" customFormat="false" ht="15" hidden="false" customHeight="false" outlineLevel="0" collapsed="false">
      <c r="A134" s="17"/>
      <c r="B134" s="18"/>
      <c r="C134" s="18"/>
      <c r="D134" s="18"/>
      <c r="E134" s="18"/>
      <c r="F134" s="19"/>
      <c r="G134" s="19"/>
      <c r="H134" s="18"/>
      <c r="I134" s="20" t="str">
        <f aca="false">IF(G134="","",IF(H134="نعم",ROUND(G134/(1+الإعدادات!$B$9),2),G134))</f>
        <v/>
      </c>
      <c r="J134" s="20" t="str">
        <f aca="false">IF(G134="","",G134-I134)</f>
        <v/>
      </c>
      <c r="K134" s="20" t="str">
        <f aca="false">IF(AND(F134="",G134=""),"",LOOKUP(2,1/(K$5:K133&lt;&gt;""),K$5:K133)+N(F134)-N(G134))</f>
        <v/>
      </c>
      <c r="L134" s="18"/>
      <c r="M134" s="18"/>
    </row>
    <row r="135" customFormat="false" ht="15" hidden="false" customHeight="false" outlineLevel="0" collapsed="false">
      <c r="A135" s="17"/>
      <c r="B135" s="18"/>
      <c r="C135" s="18"/>
      <c r="D135" s="18"/>
      <c r="E135" s="18"/>
      <c r="F135" s="19"/>
      <c r="G135" s="19"/>
      <c r="H135" s="18"/>
      <c r="I135" s="20" t="str">
        <f aca="false">IF(G135="","",IF(H135="نعم",ROUND(G135/(1+الإعدادات!$B$9),2),G135))</f>
        <v/>
      </c>
      <c r="J135" s="20" t="str">
        <f aca="false">IF(G135="","",G135-I135)</f>
        <v/>
      </c>
      <c r="K135" s="20" t="str">
        <f aca="false">IF(AND(F135="",G135=""),"",LOOKUP(2,1/(K$5:K134&lt;&gt;""),K$5:K134)+N(F135)-N(G135))</f>
        <v/>
      </c>
      <c r="L135" s="18"/>
      <c r="M135" s="18"/>
    </row>
    <row r="136" customFormat="false" ht="15" hidden="false" customHeight="false" outlineLevel="0" collapsed="false">
      <c r="A136" s="17"/>
      <c r="B136" s="18"/>
      <c r="C136" s="18"/>
      <c r="D136" s="18"/>
      <c r="E136" s="18"/>
      <c r="F136" s="19"/>
      <c r="G136" s="19"/>
      <c r="H136" s="18"/>
      <c r="I136" s="20" t="str">
        <f aca="false">IF(G136="","",IF(H136="نعم",ROUND(G136/(1+الإعدادات!$B$9),2),G136))</f>
        <v/>
      </c>
      <c r="J136" s="20" t="str">
        <f aca="false">IF(G136="","",G136-I136)</f>
        <v/>
      </c>
      <c r="K136" s="20" t="str">
        <f aca="false">IF(AND(F136="",G136=""),"",LOOKUP(2,1/(K$5:K135&lt;&gt;""),K$5:K135)+N(F136)-N(G136))</f>
        <v/>
      </c>
      <c r="L136" s="18"/>
      <c r="M136" s="18"/>
    </row>
    <row r="137" customFormat="false" ht="15" hidden="false" customHeight="false" outlineLevel="0" collapsed="false">
      <c r="A137" s="17"/>
      <c r="B137" s="18"/>
      <c r="C137" s="18"/>
      <c r="D137" s="18"/>
      <c r="E137" s="18"/>
      <c r="F137" s="19"/>
      <c r="G137" s="19"/>
      <c r="H137" s="18"/>
      <c r="I137" s="20" t="str">
        <f aca="false">IF(G137="","",IF(H137="نعم",ROUND(G137/(1+الإعدادات!$B$9),2),G137))</f>
        <v/>
      </c>
      <c r="J137" s="20" t="str">
        <f aca="false">IF(G137="","",G137-I137)</f>
        <v/>
      </c>
      <c r="K137" s="20" t="str">
        <f aca="false">IF(AND(F137="",G137=""),"",LOOKUP(2,1/(K$5:K136&lt;&gt;""),K$5:K136)+N(F137)-N(G137))</f>
        <v/>
      </c>
      <c r="L137" s="18"/>
      <c r="M137" s="18"/>
    </row>
    <row r="138" customFormat="false" ht="15" hidden="false" customHeight="false" outlineLevel="0" collapsed="false">
      <c r="A138" s="17"/>
      <c r="B138" s="18"/>
      <c r="C138" s="18"/>
      <c r="D138" s="18"/>
      <c r="E138" s="18"/>
      <c r="F138" s="19"/>
      <c r="G138" s="19"/>
      <c r="H138" s="18"/>
      <c r="I138" s="20" t="str">
        <f aca="false">IF(G138="","",IF(H138="نعم",ROUND(G138/(1+الإعدادات!$B$9),2),G138))</f>
        <v/>
      </c>
      <c r="J138" s="20" t="str">
        <f aca="false">IF(G138="","",G138-I138)</f>
        <v/>
      </c>
      <c r="K138" s="20" t="str">
        <f aca="false">IF(AND(F138="",G138=""),"",LOOKUP(2,1/(K$5:K137&lt;&gt;""),K$5:K137)+N(F138)-N(G138))</f>
        <v/>
      </c>
      <c r="L138" s="18"/>
      <c r="M138" s="18"/>
    </row>
    <row r="139" customFormat="false" ht="15" hidden="false" customHeight="false" outlineLevel="0" collapsed="false">
      <c r="A139" s="17"/>
      <c r="B139" s="18"/>
      <c r="C139" s="18"/>
      <c r="D139" s="18"/>
      <c r="E139" s="18"/>
      <c r="F139" s="19"/>
      <c r="G139" s="19"/>
      <c r="H139" s="18"/>
      <c r="I139" s="20" t="str">
        <f aca="false">IF(G139="","",IF(H139="نعم",ROUND(G139/(1+الإعدادات!$B$9),2),G139))</f>
        <v/>
      </c>
      <c r="J139" s="20" t="str">
        <f aca="false">IF(G139="","",G139-I139)</f>
        <v/>
      </c>
      <c r="K139" s="20" t="str">
        <f aca="false">IF(AND(F139="",G139=""),"",LOOKUP(2,1/(K$5:K138&lt;&gt;""),K$5:K138)+N(F139)-N(G139))</f>
        <v/>
      </c>
      <c r="L139" s="18"/>
      <c r="M139" s="18"/>
    </row>
    <row r="140" customFormat="false" ht="15" hidden="false" customHeight="false" outlineLevel="0" collapsed="false">
      <c r="A140" s="17"/>
      <c r="B140" s="18"/>
      <c r="C140" s="18"/>
      <c r="D140" s="18"/>
      <c r="E140" s="18"/>
      <c r="F140" s="19"/>
      <c r="G140" s="19"/>
      <c r="H140" s="18"/>
      <c r="I140" s="20" t="str">
        <f aca="false">IF(G140="","",IF(H140="نعم",ROUND(G140/(1+الإعدادات!$B$9),2),G140))</f>
        <v/>
      </c>
      <c r="J140" s="20" t="str">
        <f aca="false">IF(G140="","",G140-I140)</f>
        <v/>
      </c>
      <c r="K140" s="20" t="str">
        <f aca="false">IF(AND(F140="",G140=""),"",LOOKUP(2,1/(K$5:K139&lt;&gt;""),K$5:K139)+N(F140)-N(G140))</f>
        <v/>
      </c>
      <c r="L140" s="18"/>
      <c r="M140" s="18"/>
    </row>
    <row r="141" customFormat="false" ht="15" hidden="false" customHeight="false" outlineLevel="0" collapsed="false">
      <c r="A141" s="17"/>
      <c r="B141" s="18"/>
      <c r="C141" s="18"/>
      <c r="D141" s="18"/>
      <c r="E141" s="18"/>
      <c r="F141" s="19"/>
      <c r="G141" s="19"/>
      <c r="H141" s="18"/>
      <c r="I141" s="20" t="str">
        <f aca="false">IF(G141="","",IF(H141="نعم",ROUND(G141/(1+الإعدادات!$B$9),2),G141))</f>
        <v/>
      </c>
      <c r="J141" s="20" t="str">
        <f aca="false">IF(G141="","",G141-I141)</f>
        <v/>
      </c>
      <c r="K141" s="20" t="str">
        <f aca="false">IF(AND(F141="",G141=""),"",LOOKUP(2,1/(K$5:K140&lt;&gt;""),K$5:K140)+N(F141)-N(G141))</f>
        <v/>
      </c>
      <c r="L141" s="18"/>
      <c r="M141" s="18"/>
    </row>
    <row r="142" customFormat="false" ht="15" hidden="false" customHeight="false" outlineLevel="0" collapsed="false">
      <c r="A142" s="17"/>
      <c r="B142" s="18"/>
      <c r="C142" s="18"/>
      <c r="D142" s="18"/>
      <c r="E142" s="18"/>
      <c r="F142" s="19"/>
      <c r="G142" s="19"/>
      <c r="H142" s="18"/>
      <c r="I142" s="20" t="str">
        <f aca="false">IF(G142="","",IF(H142="نعم",ROUND(G142/(1+الإعدادات!$B$9),2),G142))</f>
        <v/>
      </c>
      <c r="J142" s="20" t="str">
        <f aca="false">IF(G142="","",G142-I142)</f>
        <v/>
      </c>
      <c r="K142" s="20" t="str">
        <f aca="false">IF(AND(F142="",G142=""),"",LOOKUP(2,1/(K$5:K141&lt;&gt;""),K$5:K141)+N(F142)-N(G142))</f>
        <v/>
      </c>
      <c r="L142" s="18"/>
      <c r="M142" s="18"/>
    </row>
    <row r="143" customFormat="false" ht="15" hidden="false" customHeight="false" outlineLevel="0" collapsed="false">
      <c r="A143" s="17"/>
      <c r="B143" s="18"/>
      <c r="C143" s="18"/>
      <c r="D143" s="18"/>
      <c r="E143" s="18"/>
      <c r="F143" s="19"/>
      <c r="G143" s="19"/>
      <c r="H143" s="18"/>
      <c r="I143" s="20" t="str">
        <f aca="false">IF(G143="","",IF(H143="نعم",ROUND(G143/(1+الإعدادات!$B$9),2),G143))</f>
        <v/>
      </c>
      <c r="J143" s="20" t="str">
        <f aca="false">IF(G143="","",G143-I143)</f>
        <v/>
      </c>
      <c r="K143" s="20" t="str">
        <f aca="false">IF(AND(F143="",G143=""),"",LOOKUP(2,1/(K$5:K142&lt;&gt;""),K$5:K142)+N(F143)-N(G143))</f>
        <v/>
      </c>
      <c r="L143" s="18"/>
      <c r="M143" s="18"/>
    </row>
    <row r="144" customFormat="false" ht="15" hidden="false" customHeight="false" outlineLevel="0" collapsed="false">
      <c r="A144" s="17"/>
      <c r="B144" s="18"/>
      <c r="C144" s="18"/>
      <c r="D144" s="18"/>
      <c r="E144" s="18"/>
      <c r="F144" s="19"/>
      <c r="G144" s="19"/>
      <c r="H144" s="18"/>
      <c r="I144" s="20" t="str">
        <f aca="false">IF(G144="","",IF(H144="نعم",ROUND(G144/(1+الإعدادات!$B$9),2),G144))</f>
        <v/>
      </c>
      <c r="J144" s="20" t="str">
        <f aca="false">IF(G144="","",G144-I144)</f>
        <v/>
      </c>
      <c r="K144" s="20" t="str">
        <f aca="false">IF(AND(F144="",G144=""),"",LOOKUP(2,1/(K$5:K143&lt;&gt;""),K$5:K143)+N(F144)-N(G144))</f>
        <v/>
      </c>
      <c r="L144" s="18"/>
      <c r="M144" s="18"/>
    </row>
    <row r="145" customFormat="false" ht="15" hidden="false" customHeight="false" outlineLevel="0" collapsed="false">
      <c r="A145" s="17"/>
      <c r="B145" s="18"/>
      <c r="C145" s="18"/>
      <c r="D145" s="18"/>
      <c r="E145" s="18"/>
      <c r="F145" s="19"/>
      <c r="G145" s="19"/>
      <c r="H145" s="18"/>
      <c r="I145" s="20" t="str">
        <f aca="false">IF(G145="","",IF(H145="نعم",ROUND(G145/(1+الإعدادات!$B$9),2),G145))</f>
        <v/>
      </c>
      <c r="J145" s="20" t="str">
        <f aca="false">IF(G145="","",G145-I145)</f>
        <v/>
      </c>
      <c r="K145" s="20" t="str">
        <f aca="false">IF(AND(F145="",G145=""),"",LOOKUP(2,1/(K$5:K144&lt;&gt;""),K$5:K144)+N(F145)-N(G145))</f>
        <v/>
      </c>
      <c r="L145" s="18"/>
      <c r="M145" s="18"/>
    </row>
    <row r="146" customFormat="false" ht="15" hidden="false" customHeight="false" outlineLevel="0" collapsed="false">
      <c r="A146" s="17"/>
      <c r="B146" s="18"/>
      <c r="C146" s="18"/>
      <c r="D146" s="18"/>
      <c r="E146" s="18"/>
      <c r="F146" s="19"/>
      <c r="G146" s="19"/>
      <c r="H146" s="18"/>
      <c r="I146" s="20" t="str">
        <f aca="false">IF(G146="","",IF(H146="نعم",ROUND(G146/(1+الإعدادات!$B$9),2),G146))</f>
        <v/>
      </c>
      <c r="J146" s="20" t="str">
        <f aca="false">IF(G146="","",G146-I146)</f>
        <v/>
      </c>
      <c r="K146" s="20" t="str">
        <f aca="false">IF(AND(F146="",G146=""),"",LOOKUP(2,1/(K$5:K145&lt;&gt;""),K$5:K145)+N(F146)-N(G146))</f>
        <v/>
      </c>
      <c r="L146" s="18"/>
      <c r="M146" s="18"/>
    </row>
    <row r="147" customFormat="false" ht="15" hidden="false" customHeight="false" outlineLevel="0" collapsed="false">
      <c r="A147" s="17"/>
      <c r="B147" s="18"/>
      <c r="C147" s="18"/>
      <c r="D147" s="18"/>
      <c r="E147" s="18"/>
      <c r="F147" s="19"/>
      <c r="G147" s="19"/>
      <c r="H147" s="18"/>
      <c r="I147" s="20" t="str">
        <f aca="false">IF(G147="","",IF(H147="نعم",ROUND(G147/(1+الإعدادات!$B$9),2),G147))</f>
        <v/>
      </c>
      <c r="J147" s="20" t="str">
        <f aca="false">IF(G147="","",G147-I147)</f>
        <v/>
      </c>
      <c r="K147" s="20" t="str">
        <f aca="false">IF(AND(F147="",G147=""),"",LOOKUP(2,1/(K$5:K146&lt;&gt;""),K$5:K146)+N(F147)-N(G147))</f>
        <v/>
      </c>
      <c r="L147" s="18"/>
      <c r="M147" s="18"/>
    </row>
    <row r="148" customFormat="false" ht="15" hidden="false" customHeight="false" outlineLevel="0" collapsed="false">
      <c r="A148" s="17"/>
      <c r="B148" s="18"/>
      <c r="C148" s="18"/>
      <c r="D148" s="18"/>
      <c r="E148" s="18"/>
      <c r="F148" s="19"/>
      <c r="G148" s="19"/>
      <c r="H148" s="18"/>
      <c r="I148" s="20" t="str">
        <f aca="false">IF(G148="","",IF(H148="نعم",ROUND(G148/(1+الإعدادات!$B$9),2),G148))</f>
        <v/>
      </c>
      <c r="J148" s="20" t="str">
        <f aca="false">IF(G148="","",G148-I148)</f>
        <v/>
      </c>
      <c r="K148" s="20" t="str">
        <f aca="false">IF(AND(F148="",G148=""),"",LOOKUP(2,1/(K$5:K147&lt;&gt;""),K$5:K147)+N(F148)-N(G148))</f>
        <v/>
      </c>
      <c r="L148" s="18"/>
      <c r="M148" s="18"/>
    </row>
    <row r="149" customFormat="false" ht="15" hidden="false" customHeight="false" outlineLevel="0" collapsed="false">
      <c r="A149" s="17"/>
      <c r="B149" s="18"/>
      <c r="C149" s="18"/>
      <c r="D149" s="18"/>
      <c r="E149" s="18"/>
      <c r="F149" s="19"/>
      <c r="G149" s="19"/>
      <c r="H149" s="18"/>
      <c r="I149" s="20" t="str">
        <f aca="false">IF(G149="","",IF(H149="نعم",ROUND(G149/(1+الإعدادات!$B$9),2),G149))</f>
        <v/>
      </c>
      <c r="J149" s="20" t="str">
        <f aca="false">IF(G149="","",G149-I149)</f>
        <v/>
      </c>
      <c r="K149" s="20" t="str">
        <f aca="false">IF(AND(F149="",G149=""),"",LOOKUP(2,1/(K$5:K148&lt;&gt;""),K$5:K148)+N(F149)-N(G149))</f>
        <v/>
      </c>
      <c r="L149" s="18"/>
      <c r="M149" s="18"/>
    </row>
    <row r="150" customFormat="false" ht="15" hidden="false" customHeight="false" outlineLevel="0" collapsed="false">
      <c r="A150" s="17"/>
      <c r="B150" s="18"/>
      <c r="C150" s="18"/>
      <c r="D150" s="18"/>
      <c r="E150" s="18"/>
      <c r="F150" s="19"/>
      <c r="G150" s="19"/>
      <c r="H150" s="18"/>
      <c r="I150" s="20" t="str">
        <f aca="false">IF(G150="","",IF(H150="نعم",ROUND(G150/(1+الإعدادات!$B$9),2),G150))</f>
        <v/>
      </c>
      <c r="J150" s="20" t="str">
        <f aca="false">IF(G150="","",G150-I150)</f>
        <v/>
      </c>
      <c r="K150" s="20" t="str">
        <f aca="false">IF(AND(F150="",G150=""),"",LOOKUP(2,1/(K$5:K149&lt;&gt;""),K$5:K149)+N(F150)-N(G150))</f>
        <v/>
      </c>
      <c r="L150" s="18"/>
      <c r="M150" s="18"/>
    </row>
    <row r="151" customFormat="false" ht="15" hidden="false" customHeight="false" outlineLevel="0" collapsed="false">
      <c r="A151" s="17"/>
      <c r="B151" s="18"/>
      <c r="C151" s="18"/>
      <c r="D151" s="18"/>
      <c r="E151" s="18"/>
      <c r="F151" s="19"/>
      <c r="G151" s="19"/>
      <c r="H151" s="18"/>
      <c r="I151" s="20" t="str">
        <f aca="false">IF(G151="","",IF(H151="نعم",ROUND(G151/(1+الإعدادات!$B$9),2),G151))</f>
        <v/>
      </c>
      <c r="J151" s="20" t="str">
        <f aca="false">IF(G151="","",G151-I151)</f>
        <v/>
      </c>
      <c r="K151" s="20" t="str">
        <f aca="false">IF(AND(F151="",G151=""),"",LOOKUP(2,1/(K$5:K150&lt;&gt;""),K$5:K150)+N(F151)-N(G151))</f>
        <v/>
      </c>
      <c r="L151" s="18"/>
      <c r="M151" s="18"/>
    </row>
    <row r="152" customFormat="false" ht="15" hidden="false" customHeight="false" outlineLevel="0" collapsed="false">
      <c r="A152" s="17"/>
      <c r="B152" s="18"/>
      <c r="C152" s="18"/>
      <c r="D152" s="18"/>
      <c r="E152" s="18"/>
      <c r="F152" s="19"/>
      <c r="G152" s="19"/>
      <c r="H152" s="18"/>
      <c r="I152" s="20" t="str">
        <f aca="false">IF(G152="","",IF(H152="نعم",ROUND(G152/(1+الإعدادات!$B$9),2),G152))</f>
        <v/>
      </c>
      <c r="J152" s="20" t="str">
        <f aca="false">IF(G152="","",G152-I152)</f>
        <v/>
      </c>
      <c r="K152" s="20" t="str">
        <f aca="false">IF(AND(F152="",G152=""),"",LOOKUP(2,1/(K$5:K151&lt;&gt;""),K$5:K151)+N(F152)-N(G152))</f>
        <v/>
      </c>
      <c r="L152" s="18"/>
      <c r="M152" s="18"/>
    </row>
    <row r="153" customFormat="false" ht="15" hidden="false" customHeight="false" outlineLevel="0" collapsed="false">
      <c r="A153" s="17"/>
      <c r="B153" s="18"/>
      <c r="C153" s="18"/>
      <c r="D153" s="18"/>
      <c r="E153" s="18"/>
      <c r="F153" s="19"/>
      <c r="G153" s="19"/>
      <c r="H153" s="18"/>
      <c r="I153" s="20" t="str">
        <f aca="false">IF(G153="","",IF(H153="نعم",ROUND(G153/(1+الإعدادات!$B$9),2),G153))</f>
        <v/>
      </c>
      <c r="J153" s="20" t="str">
        <f aca="false">IF(G153="","",G153-I153)</f>
        <v/>
      </c>
      <c r="K153" s="20" t="str">
        <f aca="false">IF(AND(F153="",G153=""),"",LOOKUP(2,1/(K$5:K152&lt;&gt;""),K$5:K152)+N(F153)-N(G153))</f>
        <v/>
      </c>
      <c r="L153" s="18"/>
      <c r="M153" s="18"/>
    </row>
    <row r="154" customFormat="false" ht="15" hidden="false" customHeight="false" outlineLevel="0" collapsed="false">
      <c r="A154" s="17"/>
      <c r="B154" s="18"/>
      <c r="C154" s="18"/>
      <c r="D154" s="18"/>
      <c r="E154" s="18"/>
      <c r="F154" s="19"/>
      <c r="G154" s="19"/>
      <c r="H154" s="18"/>
      <c r="I154" s="20" t="str">
        <f aca="false">IF(G154="","",IF(H154="نعم",ROUND(G154/(1+الإعدادات!$B$9),2),G154))</f>
        <v/>
      </c>
      <c r="J154" s="20" t="str">
        <f aca="false">IF(G154="","",G154-I154)</f>
        <v/>
      </c>
      <c r="K154" s="20" t="str">
        <f aca="false">IF(AND(F154="",G154=""),"",LOOKUP(2,1/(K$5:K153&lt;&gt;""),K$5:K153)+N(F154)-N(G154))</f>
        <v/>
      </c>
      <c r="L154" s="18"/>
      <c r="M154" s="18"/>
    </row>
    <row r="155" customFormat="false" ht="15" hidden="false" customHeight="false" outlineLevel="0" collapsed="false">
      <c r="A155" s="17"/>
      <c r="B155" s="18"/>
      <c r="C155" s="18"/>
      <c r="D155" s="18"/>
      <c r="E155" s="18"/>
      <c r="F155" s="19"/>
      <c r="G155" s="19"/>
      <c r="H155" s="18"/>
      <c r="I155" s="20" t="str">
        <f aca="false">IF(G155="","",IF(H155="نعم",ROUND(G155/(1+الإعدادات!$B$9),2),G155))</f>
        <v/>
      </c>
      <c r="J155" s="20" t="str">
        <f aca="false">IF(G155="","",G155-I155)</f>
        <v/>
      </c>
      <c r="K155" s="20" t="str">
        <f aca="false">IF(AND(F155="",G155=""),"",LOOKUP(2,1/(K$5:K154&lt;&gt;""),K$5:K154)+N(F155)-N(G155))</f>
        <v/>
      </c>
      <c r="L155" s="18"/>
      <c r="M155" s="18"/>
    </row>
    <row r="156" customFormat="false" ht="15" hidden="false" customHeight="false" outlineLevel="0" collapsed="false">
      <c r="A156" s="17"/>
      <c r="B156" s="18"/>
      <c r="C156" s="18"/>
      <c r="D156" s="18"/>
      <c r="E156" s="18"/>
      <c r="F156" s="19"/>
      <c r="G156" s="19"/>
      <c r="H156" s="18"/>
      <c r="I156" s="20" t="str">
        <f aca="false">IF(G156="","",IF(H156="نعم",ROUND(G156/(1+الإعدادات!$B$9),2),G156))</f>
        <v/>
      </c>
      <c r="J156" s="20" t="str">
        <f aca="false">IF(G156="","",G156-I156)</f>
        <v/>
      </c>
      <c r="K156" s="20" t="str">
        <f aca="false">IF(AND(F156="",G156=""),"",LOOKUP(2,1/(K$5:K155&lt;&gt;""),K$5:K155)+N(F156)-N(G156))</f>
        <v/>
      </c>
      <c r="L156" s="18"/>
      <c r="M156" s="18"/>
    </row>
    <row r="157" customFormat="false" ht="15" hidden="false" customHeight="false" outlineLevel="0" collapsed="false">
      <c r="A157" s="17"/>
      <c r="B157" s="18"/>
      <c r="C157" s="18"/>
      <c r="D157" s="18"/>
      <c r="E157" s="18"/>
      <c r="F157" s="19"/>
      <c r="G157" s="19"/>
      <c r="H157" s="18"/>
      <c r="I157" s="20" t="str">
        <f aca="false">IF(G157="","",IF(H157="نعم",ROUND(G157/(1+الإعدادات!$B$9),2),G157))</f>
        <v/>
      </c>
      <c r="J157" s="20" t="str">
        <f aca="false">IF(G157="","",G157-I157)</f>
        <v/>
      </c>
      <c r="K157" s="20" t="str">
        <f aca="false">IF(AND(F157="",G157=""),"",LOOKUP(2,1/(K$5:K156&lt;&gt;""),K$5:K156)+N(F157)-N(G157))</f>
        <v/>
      </c>
      <c r="L157" s="18"/>
      <c r="M157" s="18"/>
    </row>
    <row r="158" customFormat="false" ht="15" hidden="false" customHeight="false" outlineLevel="0" collapsed="false">
      <c r="A158" s="17"/>
      <c r="B158" s="18"/>
      <c r="C158" s="18"/>
      <c r="D158" s="18"/>
      <c r="E158" s="18"/>
      <c r="F158" s="19"/>
      <c r="G158" s="19"/>
      <c r="H158" s="18"/>
      <c r="I158" s="20" t="str">
        <f aca="false">IF(G158="","",IF(H158="نعم",ROUND(G158/(1+الإعدادات!$B$9),2),G158))</f>
        <v/>
      </c>
      <c r="J158" s="20" t="str">
        <f aca="false">IF(G158="","",G158-I158)</f>
        <v/>
      </c>
      <c r="K158" s="20" t="str">
        <f aca="false">IF(AND(F158="",G158=""),"",LOOKUP(2,1/(K$5:K157&lt;&gt;""),K$5:K157)+N(F158)-N(G158))</f>
        <v/>
      </c>
      <c r="L158" s="18"/>
      <c r="M158" s="18"/>
    </row>
    <row r="159" customFormat="false" ht="15" hidden="false" customHeight="false" outlineLevel="0" collapsed="false">
      <c r="A159" s="17"/>
      <c r="B159" s="18"/>
      <c r="C159" s="18"/>
      <c r="D159" s="18"/>
      <c r="E159" s="18"/>
      <c r="F159" s="19"/>
      <c r="G159" s="19"/>
      <c r="H159" s="18"/>
      <c r="I159" s="20" t="str">
        <f aca="false">IF(G159="","",IF(H159="نعم",ROUND(G159/(1+الإعدادات!$B$9),2),G159))</f>
        <v/>
      </c>
      <c r="J159" s="20" t="str">
        <f aca="false">IF(G159="","",G159-I159)</f>
        <v/>
      </c>
      <c r="K159" s="20" t="str">
        <f aca="false">IF(AND(F159="",G159=""),"",LOOKUP(2,1/(K$5:K158&lt;&gt;""),K$5:K158)+N(F159)-N(G159))</f>
        <v/>
      </c>
      <c r="L159" s="18"/>
      <c r="M159" s="18"/>
    </row>
    <row r="160" customFormat="false" ht="15" hidden="false" customHeight="false" outlineLevel="0" collapsed="false">
      <c r="A160" s="17"/>
      <c r="B160" s="18"/>
      <c r="C160" s="18"/>
      <c r="D160" s="18"/>
      <c r="E160" s="18"/>
      <c r="F160" s="19"/>
      <c r="G160" s="19"/>
      <c r="H160" s="18"/>
      <c r="I160" s="20" t="str">
        <f aca="false">IF(G160="","",IF(H160="نعم",ROUND(G160/(1+الإعدادات!$B$9),2),G160))</f>
        <v/>
      </c>
      <c r="J160" s="20" t="str">
        <f aca="false">IF(G160="","",G160-I160)</f>
        <v/>
      </c>
      <c r="K160" s="20" t="str">
        <f aca="false">IF(AND(F160="",G160=""),"",LOOKUP(2,1/(K$5:K159&lt;&gt;""),K$5:K159)+N(F160)-N(G160))</f>
        <v/>
      </c>
      <c r="L160" s="18"/>
      <c r="M160" s="18"/>
    </row>
    <row r="161" customFormat="false" ht="15" hidden="false" customHeight="false" outlineLevel="0" collapsed="false">
      <c r="A161" s="17"/>
      <c r="B161" s="18"/>
      <c r="C161" s="18"/>
      <c r="D161" s="18"/>
      <c r="E161" s="18"/>
      <c r="F161" s="19"/>
      <c r="G161" s="19"/>
      <c r="H161" s="18"/>
      <c r="I161" s="20" t="str">
        <f aca="false">IF(G161="","",IF(H161="نعم",ROUND(G161/(1+الإعدادات!$B$9),2),G161))</f>
        <v/>
      </c>
      <c r="J161" s="20" t="str">
        <f aca="false">IF(G161="","",G161-I161)</f>
        <v/>
      </c>
      <c r="K161" s="20" t="str">
        <f aca="false">IF(AND(F161="",G161=""),"",LOOKUP(2,1/(K$5:K160&lt;&gt;""),K$5:K160)+N(F161)-N(G161))</f>
        <v/>
      </c>
      <c r="L161" s="18"/>
      <c r="M161" s="18"/>
    </row>
    <row r="162" customFormat="false" ht="15" hidden="false" customHeight="false" outlineLevel="0" collapsed="false">
      <c r="A162" s="17"/>
      <c r="B162" s="18"/>
      <c r="C162" s="18"/>
      <c r="D162" s="18"/>
      <c r="E162" s="18"/>
      <c r="F162" s="19"/>
      <c r="G162" s="19"/>
      <c r="H162" s="18"/>
      <c r="I162" s="20" t="str">
        <f aca="false">IF(G162="","",IF(H162="نعم",ROUND(G162/(1+الإعدادات!$B$9),2),G162))</f>
        <v/>
      </c>
      <c r="J162" s="20" t="str">
        <f aca="false">IF(G162="","",G162-I162)</f>
        <v/>
      </c>
      <c r="K162" s="20" t="str">
        <f aca="false">IF(AND(F162="",G162=""),"",LOOKUP(2,1/(K$5:K161&lt;&gt;""),K$5:K161)+N(F162)-N(G162))</f>
        <v/>
      </c>
      <c r="L162" s="18"/>
      <c r="M162" s="18"/>
    </row>
    <row r="163" customFormat="false" ht="15" hidden="false" customHeight="false" outlineLevel="0" collapsed="false">
      <c r="A163" s="17"/>
      <c r="B163" s="18"/>
      <c r="C163" s="18"/>
      <c r="D163" s="18"/>
      <c r="E163" s="18"/>
      <c r="F163" s="19"/>
      <c r="G163" s="19"/>
      <c r="H163" s="18"/>
      <c r="I163" s="20" t="str">
        <f aca="false">IF(G163="","",IF(H163="نعم",ROUND(G163/(1+الإعدادات!$B$9),2),G163))</f>
        <v/>
      </c>
      <c r="J163" s="20" t="str">
        <f aca="false">IF(G163="","",G163-I163)</f>
        <v/>
      </c>
      <c r="K163" s="20" t="str">
        <f aca="false">IF(AND(F163="",G163=""),"",LOOKUP(2,1/(K$5:K162&lt;&gt;""),K$5:K162)+N(F163)-N(G163))</f>
        <v/>
      </c>
      <c r="L163" s="18"/>
      <c r="M163" s="18"/>
    </row>
    <row r="164" customFormat="false" ht="15" hidden="false" customHeight="false" outlineLevel="0" collapsed="false">
      <c r="A164" s="17"/>
      <c r="B164" s="18"/>
      <c r="C164" s="18"/>
      <c r="D164" s="18"/>
      <c r="E164" s="18"/>
      <c r="F164" s="19"/>
      <c r="G164" s="19"/>
      <c r="H164" s="18"/>
      <c r="I164" s="20" t="str">
        <f aca="false">IF(G164="","",IF(H164="نعم",ROUND(G164/(1+الإعدادات!$B$9),2),G164))</f>
        <v/>
      </c>
      <c r="J164" s="20" t="str">
        <f aca="false">IF(G164="","",G164-I164)</f>
        <v/>
      </c>
      <c r="K164" s="20" t="str">
        <f aca="false">IF(AND(F164="",G164=""),"",LOOKUP(2,1/(K$5:K163&lt;&gt;""),K$5:K163)+N(F164)-N(G164))</f>
        <v/>
      </c>
      <c r="L164" s="18"/>
      <c r="M164" s="18"/>
    </row>
    <row r="165" customFormat="false" ht="15" hidden="false" customHeight="false" outlineLevel="0" collapsed="false">
      <c r="A165" s="17"/>
      <c r="B165" s="18"/>
      <c r="C165" s="18"/>
      <c r="D165" s="18"/>
      <c r="E165" s="18"/>
      <c r="F165" s="19"/>
      <c r="G165" s="19"/>
      <c r="H165" s="18"/>
      <c r="I165" s="20" t="str">
        <f aca="false">IF(G165="","",IF(H165="نعم",ROUND(G165/(1+الإعدادات!$B$9),2),G165))</f>
        <v/>
      </c>
      <c r="J165" s="20" t="str">
        <f aca="false">IF(G165="","",G165-I165)</f>
        <v/>
      </c>
      <c r="K165" s="20" t="str">
        <f aca="false">IF(AND(F165="",G165=""),"",LOOKUP(2,1/(K$5:K164&lt;&gt;""),K$5:K164)+N(F165)-N(G165))</f>
        <v/>
      </c>
      <c r="L165" s="18"/>
      <c r="M165" s="18"/>
    </row>
    <row r="166" customFormat="false" ht="15" hidden="false" customHeight="false" outlineLevel="0" collapsed="false">
      <c r="A166" s="17"/>
      <c r="B166" s="18"/>
      <c r="C166" s="18"/>
      <c r="D166" s="18"/>
      <c r="E166" s="18"/>
      <c r="F166" s="19"/>
      <c r="G166" s="19"/>
      <c r="H166" s="18"/>
      <c r="I166" s="20" t="str">
        <f aca="false">IF(G166="","",IF(H166="نعم",ROUND(G166/(1+الإعدادات!$B$9),2),G166))</f>
        <v/>
      </c>
      <c r="J166" s="20" t="str">
        <f aca="false">IF(G166="","",G166-I166)</f>
        <v/>
      </c>
      <c r="K166" s="20" t="str">
        <f aca="false">IF(AND(F166="",G166=""),"",LOOKUP(2,1/(K$5:K165&lt;&gt;""),K$5:K165)+N(F166)-N(G166))</f>
        <v/>
      </c>
      <c r="L166" s="18"/>
      <c r="M166" s="18"/>
    </row>
    <row r="167" customFormat="false" ht="15" hidden="false" customHeight="false" outlineLevel="0" collapsed="false">
      <c r="A167" s="17"/>
      <c r="B167" s="18"/>
      <c r="C167" s="18"/>
      <c r="D167" s="18"/>
      <c r="E167" s="18"/>
      <c r="F167" s="19"/>
      <c r="G167" s="19"/>
      <c r="H167" s="18"/>
      <c r="I167" s="20" t="str">
        <f aca="false">IF(G167="","",IF(H167="نعم",ROUND(G167/(1+الإعدادات!$B$9),2),G167))</f>
        <v/>
      </c>
      <c r="J167" s="20" t="str">
        <f aca="false">IF(G167="","",G167-I167)</f>
        <v/>
      </c>
      <c r="K167" s="20" t="str">
        <f aca="false">IF(AND(F167="",G167=""),"",LOOKUP(2,1/(K$5:K166&lt;&gt;""),K$5:K166)+N(F167)-N(G167))</f>
        <v/>
      </c>
      <c r="L167" s="18"/>
      <c r="M167" s="18"/>
    </row>
    <row r="168" customFormat="false" ht="15" hidden="false" customHeight="false" outlineLevel="0" collapsed="false">
      <c r="A168" s="17"/>
      <c r="B168" s="18"/>
      <c r="C168" s="18"/>
      <c r="D168" s="18"/>
      <c r="E168" s="18"/>
      <c r="F168" s="19"/>
      <c r="G168" s="19"/>
      <c r="H168" s="18"/>
      <c r="I168" s="20" t="str">
        <f aca="false">IF(G168="","",IF(H168="نعم",ROUND(G168/(1+الإعدادات!$B$9),2),G168))</f>
        <v/>
      </c>
      <c r="J168" s="20" t="str">
        <f aca="false">IF(G168="","",G168-I168)</f>
        <v/>
      </c>
      <c r="K168" s="20" t="str">
        <f aca="false">IF(AND(F168="",G168=""),"",LOOKUP(2,1/(K$5:K167&lt;&gt;""),K$5:K167)+N(F168)-N(G168))</f>
        <v/>
      </c>
      <c r="L168" s="18"/>
      <c r="M168" s="18"/>
    </row>
    <row r="169" customFormat="false" ht="15" hidden="false" customHeight="false" outlineLevel="0" collapsed="false">
      <c r="A169" s="17"/>
      <c r="B169" s="18"/>
      <c r="C169" s="18"/>
      <c r="D169" s="18"/>
      <c r="E169" s="18"/>
      <c r="F169" s="19"/>
      <c r="G169" s="19"/>
      <c r="H169" s="18"/>
      <c r="I169" s="20" t="str">
        <f aca="false">IF(G169="","",IF(H169="نعم",ROUND(G169/(1+الإعدادات!$B$9),2),G169))</f>
        <v/>
      </c>
      <c r="J169" s="20" t="str">
        <f aca="false">IF(G169="","",G169-I169)</f>
        <v/>
      </c>
      <c r="K169" s="20" t="str">
        <f aca="false">IF(AND(F169="",G169=""),"",LOOKUP(2,1/(K$5:K168&lt;&gt;""),K$5:K168)+N(F169)-N(G169))</f>
        <v/>
      </c>
      <c r="L169" s="18"/>
      <c r="M169" s="18"/>
    </row>
    <row r="170" customFormat="false" ht="15" hidden="false" customHeight="false" outlineLevel="0" collapsed="false">
      <c r="A170" s="17"/>
      <c r="B170" s="18"/>
      <c r="C170" s="18"/>
      <c r="D170" s="18"/>
      <c r="E170" s="18"/>
      <c r="F170" s="19"/>
      <c r="G170" s="19"/>
      <c r="H170" s="18"/>
      <c r="I170" s="20" t="str">
        <f aca="false">IF(G170="","",IF(H170="نعم",ROUND(G170/(1+الإعدادات!$B$9),2),G170))</f>
        <v/>
      </c>
      <c r="J170" s="20" t="str">
        <f aca="false">IF(G170="","",G170-I170)</f>
        <v/>
      </c>
      <c r="K170" s="20" t="str">
        <f aca="false">IF(AND(F170="",G170=""),"",LOOKUP(2,1/(K$5:K169&lt;&gt;""),K$5:K169)+N(F170)-N(G170))</f>
        <v/>
      </c>
      <c r="L170" s="18"/>
      <c r="M170" s="18"/>
    </row>
    <row r="171" customFormat="false" ht="15" hidden="false" customHeight="false" outlineLevel="0" collapsed="false">
      <c r="A171" s="17"/>
      <c r="B171" s="18"/>
      <c r="C171" s="18"/>
      <c r="D171" s="18"/>
      <c r="E171" s="18"/>
      <c r="F171" s="19"/>
      <c r="G171" s="19"/>
      <c r="H171" s="18"/>
      <c r="I171" s="20" t="str">
        <f aca="false">IF(G171="","",IF(H171="نعم",ROUND(G171/(1+الإعدادات!$B$9),2),G171))</f>
        <v/>
      </c>
      <c r="J171" s="20" t="str">
        <f aca="false">IF(G171="","",G171-I171)</f>
        <v/>
      </c>
      <c r="K171" s="20" t="str">
        <f aca="false">IF(AND(F171="",G171=""),"",LOOKUP(2,1/(K$5:K170&lt;&gt;""),K$5:K170)+N(F171)-N(G171))</f>
        <v/>
      </c>
      <c r="L171" s="18"/>
      <c r="M171" s="18"/>
    </row>
    <row r="172" customFormat="false" ht="15" hidden="false" customHeight="false" outlineLevel="0" collapsed="false">
      <c r="A172" s="17"/>
      <c r="B172" s="18"/>
      <c r="C172" s="18"/>
      <c r="D172" s="18"/>
      <c r="E172" s="18"/>
      <c r="F172" s="19"/>
      <c r="G172" s="19"/>
      <c r="H172" s="18"/>
      <c r="I172" s="20" t="str">
        <f aca="false">IF(G172="","",IF(H172="نعم",ROUND(G172/(1+الإعدادات!$B$9),2),G172))</f>
        <v/>
      </c>
      <c r="J172" s="20" t="str">
        <f aca="false">IF(G172="","",G172-I172)</f>
        <v/>
      </c>
      <c r="K172" s="20" t="str">
        <f aca="false">IF(AND(F172="",G172=""),"",LOOKUP(2,1/(K$5:K171&lt;&gt;""),K$5:K171)+N(F172)-N(G172))</f>
        <v/>
      </c>
      <c r="L172" s="18"/>
      <c r="M172" s="18"/>
    </row>
    <row r="173" customFormat="false" ht="15" hidden="false" customHeight="false" outlineLevel="0" collapsed="false">
      <c r="A173" s="17"/>
      <c r="B173" s="18"/>
      <c r="C173" s="18"/>
      <c r="D173" s="18"/>
      <c r="E173" s="18"/>
      <c r="F173" s="19"/>
      <c r="G173" s="19"/>
      <c r="H173" s="18"/>
      <c r="I173" s="20" t="str">
        <f aca="false">IF(G173="","",IF(H173="نعم",ROUND(G173/(1+الإعدادات!$B$9),2),G173))</f>
        <v/>
      </c>
      <c r="J173" s="20" t="str">
        <f aca="false">IF(G173="","",G173-I173)</f>
        <v/>
      </c>
      <c r="K173" s="20" t="str">
        <f aca="false">IF(AND(F173="",G173=""),"",LOOKUP(2,1/(K$5:K172&lt;&gt;""),K$5:K172)+N(F173)-N(G173))</f>
        <v/>
      </c>
      <c r="L173" s="18"/>
      <c r="M173" s="18"/>
    </row>
    <row r="174" customFormat="false" ht="15" hidden="false" customHeight="false" outlineLevel="0" collapsed="false">
      <c r="A174" s="17"/>
      <c r="B174" s="18"/>
      <c r="C174" s="18"/>
      <c r="D174" s="18"/>
      <c r="E174" s="18"/>
      <c r="F174" s="19"/>
      <c r="G174" s="19"/>
      <c r="H174" s="18"/>
      <c r="I174" s="20" t="str">
        <f aca="false">IF(G174="","",IF(H174="نعم",ROUND(G174/(1+الإعدادات!$B$9),2),G174))</f>
        <v/>
      </c>
      <c r="J174" s="20" t="str">
        <f aca="false">IF(G174="","",G174-I174)</f>
        <v/>
      </c>
      <c r="K174" s="20" t="str">
        <f aca="false">IF(AND(F174="",G174=""),"",LOOKUP(2,1/(K$5:K173&lt;&gt;""),K$5:K173)+N(F174)-N(G174))</f>
        <v/>
      </c>
      <c r="L174" s="18"/>
      <c r="M174" s="18"/>
    </row>
    <row r="175" customFormat="false" ht="15" hidden="false" customHeight="false" outlineLevel="0" collapsed="false">
      <c r="A175" s="17"/>
      <c r="B175" s="18"/>
      <c r="C175" s="18"/>
      <c r="D175" s="18"/>
      <c r="E175" s="18"/>
      <c r="F175" s="19"/>
      <c r="G175" s="19"/>
      <c r="H175" s="18"/>
      <c r="I175" s="20" t="str">
        <f aca="false">IF(G175="","",IF(H175="نعم",ROUND(G175/(1+الإعدادات!$B$9),2),G175))</f>
        <v/>
      </c>
      <c r="J175" s="20" t="str">
        <f aca="false">IF(G175="","",G175-I175)</f>
        <v/>
      </c>
      <c r="K175" s="20" t="str">
        <f aca="false">IF(AND(F175="",G175=""),"",LOOKUP(2,1/(K$5:K174&lt;&gt;""),K$5:K174)+N(F175)-N(G175))</f>
        <v/>
      </c>
      <c r="L175" s="18"/>
      <c r="M175" s="18"/>
    </row>
    <row r="176" customFormat="false" ht="15" hidden="false" customHeight="false" outlineLevel="0" collapsed="false">
      <c r="A176" s="17"/>
      <c r="B176" s="18"/>
      <c r="C176" s="18"/>
      <c r="D176" s="18"/>
      <c r="E176" s="18"/>
      <c r="F176" s="19"/>
      <c r="G176" s="19"/>
      <c r="H176" s="18"/>
      <c r="I176" s="20" t="str">
        <f aca="false">IF(G176="","",IF(H176="نعم",ROUND(G176/(1+الإعدادات!$B$9),2),G176))</f>
        <v/>
      </c>
      <c r="J176" s="20" t="str">
        <f aca="false">IF(G176="","",G176-I176)</f>
        <v/>
      </c>
      <c r="K176" s="20" t="str">
        <f aca="false">IF(AND(F176="",G176=""),"",LOOKUP(2,1/(K$5:K175&lt;&gt;""),K$5:K175)+N(F176)-N(G176))</f>
        <v/>
      </c>
      <c r="L176" s="18"/>
      <c r="M176" s="18"/>
    </row>
    <row r="177" customFormat="false" ht="15" hidden="false" customHeight="false" outlineLevel="0" collapsed="false">
      <c r="A177" s="17"/>
      <c r="B177" s="18"/>
      <c r="C177" s="18"/>
      <c r="D177" s="18"/>
      <c r="E177" s="18"/>
      <c r="F177" s="19"/>
      <c r="G177" s="19"/>
      <c r="H177" s="18"/>
      <c r="I177" s="20" t="str">
        <f aca="false">IF(G177="","",IF(H177="نعم",ROUND(G177/(1+الإعدادات!$B$9),2),G177))</f>
        <v/>
      </c>
      <c r="J177" s="20" t="str">
        <f aca="false">IF(G177="","",G177-I177)</f>
        <v/>
      </c>
      <c r="K177" s="20" t="str">
        <f aca="false">IF(AND(F177="",G177=""),"",LOOKUP(2,1/(K$5:K176&lt;&gt;""),K$5:K176)+N(F177)-N(G177))</f>
        <v/>
      </c>
      <c r="L177" s="18"/>
      <c r="M177" s="18"/>
    </row>
    <row r="178" customFormat="false" ht="15" hidden="false" customHeight="false" outlineLevel="0" collapsed="false">
      <c r="A178" s="17"/>
      <c r="B178" s="18"/>
      <c r="C178" s="18"/>
      <c r="D178" s="18"/>
      <c r="E178" s="18"/>
      <c r="F178" s="19"/>
      <c r="G178" s="19"/>
      <c r="H178" s="18"/>
      <c r="I178" s="20" t="str">
        <f aca="false">IF(G178="","",IF(H178="نعم",ROUND(G178/(1+الإعدادات!$B$9),2),G178))</f>
        <v/>
      </c>
      <c r="J178" s="20" t="str">
        <f aca="false">IF(G178="","",G178-I178)</f>
        <v/>
      </c>
      <c r="K178" s="20" t="str">
        <f aca="false">IF(AND(F178="",G178=""),"",LOOKUP(2,1/(K$5:K177&lt;&gt;""),K$5:K177)+N(F178)-N(G178))</f>
        <v/>
      </c>
      <c r="L178" s="18"/>
      <c r="M178" s="18"/>
    </row>
    <row r="179" customFormat="false" ht="15" hidden="false" customHeight="false" outlineLevel="0" collapsed="false">
      <c r="A179" s="17"/>
      <c r="B179" s="18"/>
      <c r="C179" s="18"/>
      <c r="D179" s="18"/>
      <c r="E179" s="18"/>
      <c r="F179" s="19"/>
      <c r="G179" s="19"/>
      <c r="H179" s="18"/>
      <c r="I179" s="20" t="str">
        <f aca="false">IF(G179="","",IF(H179="نعم",ROUND(G179/(1+الإعدادات!$B$9),2),G179))</f>
        <v/>
      </c>
      <c r="J179" s="20" t="str">
        <f aca="false">IF(G179="","",G179-I179)</f>
        <v/>
      </c>
      <c r="K179" s="20" t="str">
        <f aca="false">IF(AND(F179="",G179=""),"",LOOKUP(2,1/(K$5:K178&lt;&gt;""),K$5:K178)+N(F179)-N(G179))</f>
        <v/>
      </c>
      <c r="L179" s="18"/>
      <c r="M179" s="18"/>
    </row>
    <row r="180" customFormat="false" ht="15" hidden="false" customHeight="false" outlineLevel="0" collapsed="false">
      <c r="A180" s="17"/>
      <c r="B180" s="18"/>
      <c r="C180" s="18"/>
      <c r="D180" s="18"/>
      <c r="E180" s="18"/>
      <c r="F180" s="19"/>
      <c r="G180" s="19"/>
      <c r="H180" s="18"/>
      <c r="I180" s="20" t="str">
        <f aca="false">IF(G180="","",IF(H180="نعم",ROUND(G180/(1+الإعدادات!$B$9),2),G180))</f>
        <v/>
      </c>
      <c r="J180" s="20" t="str">
        <f aca="false">IF(G180="","",G180-I180)</f>
        <v/>
      </c>
      <c r="K180" s="20" t="str">
        <f aca="false">IF(AND(F180="",G180=""),"",LOOKUP(2,1/(K$5:K179&lt;&gt;""),K$5:K179)+N(F180)-N(G180))</f>
        <v/>
      </c>
      <c r="L180" s="18"/>
      <c r="M180" s="18"/>
    </row>
    <row r="181" customFormat="false" ht="15" hidden="false" customHeight="false" outlineLevel="0" collapsed="false">
      <c r="A181" s="17"/>
      <c r="B181" s="18"/>
      <c r="C181" s="18"/>
      <c r="D181" s="18"/>
      <c r="E181" s="18"/>
      <c r="F181" s="19"/>
      <c r="G181" s="19"/>
      <c r="H181" s="18"/>
      <c r="I181" s="20" t="str">
        <f aca="false">IF(G181="","",IF(H181="نعم",ROUND(G181/(1+الإعدادات!$B$9),2),G181))</f>
        <v/>
      </c>
      <c r="J181" s="20" t="str">
        <f aca="false">IF(G181="","",G181-I181)</f>
        <v/>
      </c>
      <c r="K181" s="20" t="str">
        <f aca="false">IF(AND(F181="",G181=""),"",LOOKUP(2,1/(K$5:K180&lt;&gt;""),K$5:K180)+N(F181)-N(G181))</f>
        <v/>
      </c>
      <c r="L181" s="18"/>
      <c r="M181" s="18"/>
    </row>
    <row r="182" customFormat="false" ht="15" hidden="false" customHeight="false" outlineLevel="0" collapsed="false">
      <c r="A182" s="17"/>
      <c r="B182" s="18"/>
      <c r="C182" s="18"/>
      <c r="D182" s="18"/>
      <c r="E182" s="18"/>
      <c r="F182" s="19"/>
      <c r="G182" s="19"/>
      <c r="H182" s="18"/>
      <c r="I182" s="20" t="str">
        <f aca="false">IF(G182="","",IF(H182="نعم",ROUND(G182/(1+الإعدادات!$B$9),2),G182))</f>
        <v/>
      </c>
      <c r="J182" s="20" t="str">
        <f aca="false">IF(G182="","",G182-I182)</f>
        <v/>
      </c>
      <c r="K182" s="20" t="str">
        <f aca="false">IF(AND(F182="",G182=""),"",LOOKUP(2,1/(K$5:K181&lt;&gt;""),K$5:K181)+N(F182)-N(G182))</f>
        <v/>
      </c>
      <c r="L182" s="18"/>
      <c r="M182" s="18"/>
    </row>
    <row r="183" customFormat="false" ht="15" hidden="false" customHeight="false" outlineLevel="0" collapsed="false">
      <c r="A183" s="17"/>
      <c r="B183" s="18"/>
      <c r="C183" s="18"/>
      <c r="D183" s="18"/>
      <c r="E183" s="18"/>
      <c r="F183" s="19"/>
      <c r="G183" s="19"/>
      <c r="H183" s="18"/>
      <c r="I183" s="20" t="str">
        <f aca="false">IF(G183="","",IF(H183="نعم",ROUND(G183/(1+الإعدادات!$B$9),2),G183))</f>
        <v/>
      </c>
      <c r="J183" s="20" t="str">
        <f aca="false">IF(G183="","",G183-I183)</f>
        <v/>
      </c>
      <c r="K183" s="20" t="str">
        <f aca="false">IF(AND(F183="",G183=""),"",LOOKUP(2,1/(K$5:K182&lt;&gt;""),K$5:K182)+N(F183)-N(G183))</f>
        <v/>
      </c>
      <c r="L183" s="18"/>
      <c r="M183" s="18"/>
    </row>
    <row r="184" customFormat="false" ht="15" hidden="false" customHeight="false" outlineLevel="0" collapsed="false">
      <c r="A184" s="17"/>
      <c r="B184" s="18"/>
      <c r="C184" s="18"/>
      <c r="D184" s="18"/>
      <c r="E184" s="18"/>
      <c r="F184" s="19"/>
      <c r="G184" s="19"/>
      <c r="H184" s="18"/>
      <c r="I184" s="20" t="str">
        <f aca="false">IF(G184="","",IF(H184="نعم",ROUND(G184/(1+الإعدادات!$B$9),2),G184))</f>
        <v/>
      </c>
      <c r="J184" s="20" t="str">
        <f aca="false">IF(G184="","",G184-I184)</f>
        <v/>
      </c>
      <c r="K184" s="20" t="str">
        <f aca="false">IF(AND(F184="",G184=""),"",LOOKUP(2,1/(K$5:K183&lt;&gt;""),K$5:K183)+N(F184)-N(G184))</f>
        <v/>
      </c>
      <c r="L184" s="18"/>
      <c r="M184" s="18"/>
    </row>
    <row r="185" customFormat="false" ht="15" hidden="false" customHeight="false" outlineLevel="0" collapsed="false">
      <c r="A185" s="17"/>
      <c r="B185" s="18"/>
      <c r="C185" s="18"/>
      <c r="D185" s="18"/>
      <c r="E185" s="18"/>
      <c r="F185" s="19"/>
      <c r="G185" s="19"/>
      <c r="H185" s="18"/>
      <c r="I185" s="20" t="str">
        <f aca="false">IF(G185="","",IF(H185="نعم",ROUND(G185/(1+الإعدادات!$B$9),2),G185))</f>
        <v/>
      </c>
      <c r="J185" s="20" t="str">
        <f aca="false">IF(G185="","",G185-I185)</f>
        <v/>
      </c>
      <c r="K185" s="20" t="str">
        <f aca="false">IF(AND(F185="",G185=""),"",LOOKUP(2,1/(K$5:K184&lt;&gt;""),K$5:K184)+N(F185)-N(G185))</f>
        <v/>
      </c>
      <c r="L185" s="18"/>
      <c r="M185" s="18"/>
    </row>
    <row r="186" customFormat="false" ht="15" hidden="false" customHeight="false" outlineLevel="0" collapsed="false">
      <c r="A186" s="17"/>
      <c r="B186" s="18"/>
      <c r="C186" s="18"/>
      <c r="D186" s="18"/>
      <c r="E186" s="18"/>
      <c r="F186" s="19"/>
      <c r="G186" s="19"/>
      <c r="H186" s="18"/>
      <c r="I186" s="20" t="str">
        <f aca="false">IF(G186="","",IF(H186="نعم",ROUND(G186/(1+الإعدادات!$B$9),2),G186))</f>
        <v/>
      </c>
      <c r="J186" s="20" t="str">
        <f aca="false">IF(G186="","",G186-I186)</f>
        <v/>
      </c>
      <c r="K186" s="20" t="str">
        <f aca="false">IF(AND(F186="",G186=""),"",LOOKUP(2,1/(K$5:K185&lt;&gt;""),K$5:K185)+N(F186)-N(G186))</f>
        <v/>
      </c>
      <c r="L186" s="18"/>
      <c r="M186" s="18"/>
    </row>
    <row r="187" customFormat="false" ht="15" hidden="false" customHeight="false" outlineLevel="0" collapsed="false">
      <c r="A187" s="17"/>
      <c r="B187" s="18"/>
      <c r="C187" s="18"/>
      <c r="D187" s="18"/>
      <c r="E187" s="18"/>
      <c r="F187" s="19"/>
      <c r="G187" s="19"/>
      <c r="H187" s="18"/>
      <c r="I187" s="20" t="str">
        <f aca="false">IF(G187="","",IF(H187="نعم",ROUND(G187/(1+الإعدادات!$B$9),2),G187))</f>
        <v/>
      </c>
      <c r="J187" s="20" t="str">
        <f aca="false">IF(G187="","",G187-I187)</f>
        <v/>
      </c>
      <c r="K187" s="20" t="str">
        <f aca="false">IF(AND(F187="",G187=""),"",LOOKUP(2,1/(K$5:K186&lt;&gt;""),K$5:K186)+N(F187)-N(G187))</f>
        <v/>
      </c>
      <c r="L187" s="18"/>
      <c r="M187" s="18"/>
    </row>
    <row r="188" customFormat="false" ht="15" hidden="false" customHeight="false" outlineLevel="0" collapsed="false">
      <c r="A188" s="17"/>
      <c r="B188" s="18"/>
      <c r="C188" s="18"/>
      <c r="D188" s="18"/>
      <c r="E188" s="18"/>
      <c r="F188" s="19"/>
      <c r="G188" s="19"/>
      <c r="H188" s="18"/>
      <c r="I188" s="20" t="str">
        <f aca="false">IF(G188="","",IF(H188="نعم",ROUND(G188/(1+الإعدادات!$B$9),2),G188))</f>
        <v/>
      </c>
      <c r="J188" s="20" t="str">
        <f aca="false">IF(G188="","",G188-I188)</f>
        <v/>
      </c>
      <c r="K188" s="20" t="str">
        <f aca="false">IF(AND(F188="",G188=""),"",LOOKUP(2,1/(K$5:K187&lt;&gt;""),K$5:K187)+N(F188)-N(G188))</f>
        <v/>
      </c>
      <c r="L188" s="18"/>
      <c r="M188" s="18"/>
    </row>
    <row r="189" customFormat="false" ht="15" hidden="false" customHeight="false" outlineLevel="0" collapsed="false">
      <c r="A189" s="17"/>
      <c r="B189" s="18"/>
      <c r="C189" s="18"/>
      <c r="D189" s="18"/>
      <c r="E189" s="18"/>
      <c r="F189" s="19"/>
      <c r="G189" s="19"/>
      <c r="H189" s="18"/>
      <c r="I189" s="20" t="str">
        <f aca="false">IF(G189="","",IF(H189="نعم",ROUND(G189/(1+الإعدادات!$B$9),2),G189))</f>
        <v/>
      </c>
      <c r="J189" s="20" t="str">
        <f aca="false">IF(G189="","",G189-I189)</f>
        <v/>
      </c>
      <c r="K189" s="20" t="str">
        <f aca="false">IF(AND(F189="",G189=""),"",LOOKUP(2,1/(K$5:K188&lt;&gt;""),K$5:K188)+N(F189)-N(G189))</f>
        <v/>
      </c>
      <c r="L189" s="18"/>
      <c r="M189" s="18"/>
    </row>
    <row r="190" customFormat="false" ht="15" hidden="false" customHeight="false" outlineLevel="0" collapsed="false">
      <c r="A190" s="17"/>
      <c r="B190" s="18"/>
      <c r="C190" s="18"/>
      <c r="D190" s="18"/>
      <c r="E190" s="18"/>
      <c r="F190" s="19"/>
      <c r="G190" s="19"/>
      <c r="H190" s="18"/>
      <c r="I190" s="20" t="str">
        <f aca="false">IF(G190="","",IF(H190="نعم",ROUND(G190/(1+الإعدادات!$B$9),2),G190))</f>
        <v/>
      </c>
      <c r="J190" s="20" t="str">
        <f aca="false">IF(G190="","",G190-I190)</f>
        <v/>
      </c>
      <c r="K190" s="20" t="str">
        <f aca="false">IF(AND(F190="",G190=""),"",LOOKUP(2,1/(K$5:K189&lt;&gt;""),K$5:K189)+N(F190)-N(G190))</f>
        <v/>
      </c>
      <c r="L190" s="18"/>
      <c r="M190" s="18"/>
    </row>
    <row r="191" customFormat="false" ht="15" hidden="false" customHeight="false" outlineLevel="0" collapsed="false">
      <c r="A191" s="17"/>
      <c r="B191" s="18"/>
      <c r="C191" s="18"/>
      <c r="D191" s="18"/>
      <c r="E191" s="18"/>
      <c r="F191" s="19"/>
      <c r="G191" s="19"/>
      <c r="H191" s="18"/>
      <c r="I191" s="20" t="str">
        <f aca="false">IF(G191="","",IF(H191="نعم",ROUND(G191/(1+الإعدادات!$B$9),2),G191))</f>
        <v/>
      </c>
      <c r="J191" s="20" t="str">
        <f aca="false">IF(G191="","",G191-I191)</f>
        <v/>
      </c>
      <c r="K191" s="20" t="str">
        <f aca="false">IF(AND(F191="",G191=""),"",LOOKUP(2,1/(K$5:K190&lt;&gt;""),K$5:K190)+N(F191)-N(G191))</f>
        <v/>
      </c>
      <c r="L191" s="18"/>
      <c r="M191" s="18"/>
    </row>
    <row r="192" customFormat="false" ht="15" hidden="false" customHeight="false" outlineLevel="0" collapsed="false">
      <c r="A192" s="17"/>
      <c r="B192" s="18"/>
      <c r="C192" s="18"/>
      <c r="D192" s="18"/>
      <c r="E192" s="18"/>
      <c r="F192" s="19"/>
      <c r="G192" s="19"/>
      <c r="H192" s="18"/>
      <c r="I192" s="20" t="str">
        <f aca="false">IF(G192="","",IF(H192="نعم",ROUND(G192/(1+الإعدادات!$B$9),2),G192))</f>
        <v/>
      </c>
      <c r="J192" s="20" t="str">
        <f aca="false">IF(G192="","",G192-I192)</f>
        <v/>
      </c>
      <c r="K192" s="20" t="str">
        <f aca="false">IF(AND(F192="",G192=""),"",LOOKUP(2,1/(K$5:K191&lt;&gt;""),K$5:K191)+N(F192)-N(G192))</f>
        <v/>
      </c>
      <c r="L192" s="18"/>
      <c r="M192" s="18"/>
    </row>
    <row r="193" customFormat="false" ht="15" hidden="false" customHeight="false" outlineLevel="0" collapsed="false">
      <c r="A193" s="17"/>
      <c r="B193" s="18"/>
      <c r="C193" s="18"/>
      <c r="D193" s="18"/>
      <c r="E193" s="18"/>
      <c r="F193" s="19"/>
      <c r="G193" s="19"/>
      <c r="H193" s="18"/>
      <c r="I193" s="20" t="str">
        <f aca="false">IF(G193="","",IF(H193="نعم",ROUND(G193/(1+الإعدادات!$B$9),2),G193))</f>
        <v/>
      </c>
      <c r="J193" s="20" t="str">
        <f aca="false">IF(G193="","",G193-I193)</f>
        <v/>
      </c>
      <c r="K193" s="20" t="str">
        <f aca="false">IF(AND(F193="",G193=""),"",LOOKUP(2,1/(K$5:K192&lt;&gt;""),K$5:K192)+N(F193)-N(G193))</f>
        <v/>
      </c>
      <c r="L193" s="18"/>
      <c r="M193" s="18"/>
    </row>
    <row r="194" customFormat="false" ht="15" hidden="false" customHeight="false" outlineLevel="0" collapsed="false">
      <c r="A194" s="17"/>
      <c r="B194" s="18"/>
      <c r="C194" s="18"/>
      <c r="D194" s="18"/>
      <c r="E194" s="18"/>
      <c r="F194" s="19"/>
      <c r="G194" s="19"/>
      <c r="H194" s="18"/>
      <c r="I194" s="20" t="str">
        <f aca="false">IF(G194="","",IF(H194="نعم",ROUND(G194/(1+الإعدادات!$B$9),2),G194))</f>
        <v/>
      </c>
      <c r="J194" s="20" t="str">
        <f aca="false">IF(G194="","",G194-I194)</f>
        <v/>
      </c>
      <c r="K194" s="20" t="str">
        <f aca="false">IF(AND(F194="",G194=""),"",LOOKUP(2,1/(K$5:K193&lt;&gt;""),K$5:K193)+N(F194)-N(G194))</f>
        <v/>
      </c>
      <c r="L194" s="18"/>
      <c r="M194" s="18"/>
    </row>
    <row r="195" customFormat="false" ht="15" hidden="false" customHeight="false" outlineLevel="0" collapsed="false">
      <c r="A195" s="17"/>
      <c r="B195" s="18"/>
      <c r="C195" s="18"/>
      <c r="D195" s="18"/>
      <c r="E195" s="18"/>
      <c r="F195" s="19"/>
      <c r="G195" s="19"/>
      <c r="H195" s="18"/>
      <c r="I195" s="20" t="str">
        <f aca="false">IF(G195="","",IF(H195="نعم",ROUND(G195/(1+الإعدادات!$B$9),2),G195))</f>
        <v/>
      </c>
      <c r="J195" s="20" t="str">
        <f aca="false">IF(G195="","",G195-I195)</f>
        <v/>
      </c>
      <c r="K195" s="20" t="str">
        <f aca="false">IF(AND(F195="",G195=""),"",LOOKUP(2,1/(K$5:K194&lt;&gt;""),K$5:K194)+N(F195)-N(G195))</f>
        <v/>
      </c>
      <c r="L195" s="18"/>
      <c r="M195" s="18"/>
    </row>
    <row r="196" customFormat="false" ht="15" hidden="false" customHeight="false" outlineLevel="0" collapsed="false">
      <c r="A196" s="17"/>
      <c r="B196" s="18"/>
      <c r="C196" s="18"/>
      <c r="D196" s="18"/>
      <c r="E196" s="18"/>
      <c r="F196" s="19"/>
      <c r="G196" s="19"/>
      <c r="H196" s="18"/>
      <c r="I196" s="20" t="str">
        <f aca="false">IF(G196="","",IF(H196="نعم",ROUND(G196/(1+الإعدادات!$B$9),2),G196))</f>
        <v/>
      </c>
      <c r="J196" s="20" t="str">
        <f aca="false">IF(G196="","",G196-I196)</f>
        <v/>
      </c>
      <c r="K196" s="20" t="str">
        <f aca="false">IF(AND(F196="",G196=""),"",LOOKUP(2,1/(K$5:K195&lt;&gt;""),K$5:K195)+N(F196)-N(G196))</f>
        <v/>
      </c>
      <c r="L196" s="18"/>
      <c r="M196" s="18"/>
    </row>
    <row r="197" customFormat="false" ht="15" hidden="false" customHeight="false" outlineLevel="0" collapsed="false">
      <c r="A197" s="17"/>
      <c r="B197" s="18"/>
      <c r="C197" s="18"/>
      <c r="D197" s="18"/>
      <c r="E197" s="18"/>
      <c r="F197" s="19"/>
      <c r="G197" s="19"/>
      <c r="H197" s="18"/>
      <c r="I197" s="20" t="str">
        <f aca="false">IF(G197="","",IF(H197="نعم",ROUND(G197/(1+الإعدادات!$B$9),2),G197))</f>
        <v/>
      </c>
      <c r="J197" s="20" t="str">
        <f aca="false">IF(G197="","",G197-I197)</f>
        <v/>
      </c>
      <c r="K197" s="20" t="str">
        <f aca="false">IF(AND(F197="",G197=""),"",LOOKUP(2,1/(K$5:K196&lt;&gt;""),K$5:K196)+N(F197)-N(G197))</f>
        <v/>
      </c>
      <c r="L197" s="18"/>
      <c r="M197" s="18"/>
    </row>
    <row r="198" customFormat="false" ht="15" hidden="false" customHeight="false" outlineLevel="0" collapsed="false">
      <c r="A198" s="17"/>
      <c r="B198" s="18"/>
      <c r="C198" s="18"/>
      <c r="D198" s="18"/>
      <c r="E198" s="18"/>
      <c r="F198" s="19"/>
      <c r="G198" s="19"/>
      <c r="H198" s="18"/>
      <c r="I198" s="20" t="str">
        <f aca="false">IF(G198="","",IF(H198="نعم",ROUND(G198/(1+الإعدادات!$B$9),2),G198))</f>
        <v/>
      </c>
      <c r="J198" s="20" t="str">
        <f aca="false">IF(G198="","",G198-I198)</f>
        <v/>
      </c>
      <c r="K198" s="20" t="str">
        <f aca="false">IF(AND(F198="",G198=""),"",LOOKUP(2,1/(K$5:K197&lt;&gt;""),K$5:K197)+N(F198)-N(G198))</f>
        <v/>
      </c>
      <c r="L198" s="18"/>
      <c r="M198" s="18"/>
    </row>
    <row r="199" customFormat="false" ht="15" hidden="false" customHeight="false" outlineLevel="0" collapsed="false">
      <c r="A199" s="17"/>
      <c r="B199" s="18"/>
      <c r="C199" s="18"/>
      <c r="D199" s="18"/>
      <c r="E199" s="18"/>
      <c r="F199" s="19"/>
      <c r="G199" s="19"/>
      <c r="H199" s="18"/>
      <c r="I199" s="20" t="str">
        <f aca="false">IF(G199="","",IF(H199="نعم",ROUND(G199/(1+الإعدادات!$B$9),2),G199))</f>
        <v/>
      </c>
      <c r="J199" s="20" t="str">
        <f aca="false">IF(G199="","",G199-I199)</f>
        <v/>
      </c>
      <c r="K199" s="20" t="str">
        <f aca="false">IF(AND(F199="",G199=""),"",LOOKUP(2,1/(K$5:K198&lt;&gt;""),K$5:K198)+N(F199)-N(G199))</f>
        <v/>
      </c>
      <c r="L199" s="18"/>
      <c r="M199" s="18"/>
    </row>
    <row r="200" customFormat="false" ht="15" hidden="false" customHeight="false" outlineLevel="0" collapsed="false">
      <c r="A200" s="17"/>
      <c r="B200" s="18"/>
      <c r="C200" s="18"/>
      <c r="D200" s="18"/>
      <c r="E200" s="18"/>
      <c r="F200" s="19"/>
      <c r="G200" s="19"/>
      <c r="H200" s="18"/>
      <c r="I200" s="20" t="str">
        <f aca="false">IF(G200="","",IF(H200="نعم",ROUND(G200/(1+الإعدادات!$B$9),2),G200))</f>
        <v/>
      </c>
      <c r="J200" s="20" t="str">
        <f aca="false">IF(G200="","",G200-I200)</f>
        <v/>
      </c>
      <c r="K200" s="20" t="str">
        <f aca="false">IF(AND(F200="",G200=""),"",LOOKUP(2,1/(K$5:K199&lt;&gt;""),K$5:K199)+N(F200)-N(G200))</f>
        <v/>
      </c>
      <c r="L200" s="18"/>
      <c r="M200" s="18"/>
    </row>
    <row r="201" customFormat="false" ht="15" hidden="false" customHeight="false" outlineLevel="0" collapsed="false">
      <c r="A201" s="17"/>
      <c r="B201" s="18"/>
      <c r="C201" s="18"/>
      <c r="D201" s="18"/>
      <c r="E201" s="18"/>
      <c r="F201" s="19"/>
      <c r="G201" s="19"/>
      <c r="H201" s="18"/>
      <c r="I201" s="20" t="str">
        <f aca="false">IF(G201="","",IF(H201="نعم",ROUND(G201/(1+الإعدادات!$B$9),2),G201))</f>
        <v/>
      </c>
      <c r="J201" s="20" t="str">
        <f aca="false">IF(G201="","",G201-I201)</f>
        <v/>
      </c>
      <c r="K201" s="20" t="str">
        <f aca="false">IF(AND(F201="",G201=""),"",LOOKUP(2,1/(K$5:K200&lt;&gt;""),K$5:K200)+N(F201)-N(G201))</f>
        <v/>
      </c>
      <c r="L201" s="18"/>
      <c r="M201" s="18"/>
    </row>
    <row r="202" customFormat="false" ht="15" hidden="false" customHeight="false" outlineLevel="0" collapsed="false">
      <c r="A202" s="17"/>
      <c r="B202" s="18"/>
      <c r="C202" s="18"/>
      <c r="D202" s="18"/>
      <c r="E202" s="18"/>
      <c r="F202" s="19"/>
      <c r="G202" s="19"/>
      <c r="H202" s="18"/>
      <c r="I202" s="20" t="str">
        <f aca="false">IF(G202="","",IF(H202="نعم",ROUND(G202/(1+الإعدادات!$B$9),2),G202))</f>
        <v/>
      </c>
      <c r="J202" s="20" t="str">
        <f aca="false">IF(G202="","",G202-I202)</f>
        <v/>
      </c>
      <c r="K202" s="20" t="str">
        <f aca="false">IF(AND(F202="",G202=""),"",LOOKUP(2,1/(K$5:K201&lt;&gt;""),K$5:K201)+N(F202)-N(G202))</f>
        <v/>
      </c>
      <c r="L202" s="18"/>
      <c r="M202" s="18"/>
    </row>
    <row r="203" customFormat="false" ht="15" hidden="false" customHeight="false" outlineLevel="0" collapsed="false">
      <c r="A203" s="17"/>
      <c r="B203" s="18"/>
      <c r="C203" s="18"/>
      <c r="D203" s="18"/>
      <c r="E203" s="18"/>
      <c r="F203" s="19"/>
      <c r="G203" s="19"/>
      <c r="H203" s="18"/>
      <c r="I203" s="20" t="str">
        <f aca="false">IF(G203="","",IF(H203="نعم",ROUND(G203/(1+الإعدادات!$B$9),2),G203))</f>
        <v/>
      </c>
      <c r="J203" s="20" t="str">
        <f aca="false">IF(G203="","",G203-I203)</f>
        <v/>
      </c>
      <c r="K203" s="20" t="str">
        <f aca="false">IF(AND(F203="",G203=""),"",LOOKUP(2,1/(K$5:K202&lt;&gt;""),K$5:K202)+N(F203)-N(G203))</f>
        <v/>
      </c>
      <c r="L203" s="18"/>
      <c r="M203" s="18"/>
    </row>
    <row r="204" customFormat="false" ht="15" hidden="false" customHeight="false" outlineLevel="0" collapsed="false">
      <c r="A204" s="17"/>
      <c r="B204" s="18"/>
      <c r="C204" s="18"/>
      <c r="D204" s="18"/>
      <c r="E204" s="18"/>
      <c r="F204" s="19"/>
      <c r="G204" s="19"/>
      <c r="H204" s="18"/>
      <c r="I204" s="20" t="str">
        <f aca="false">IF(G204="","",IF(H204="نعم",ROUND(G204/(1+الإعدادات!$B$9),2),G204))</f>
        <v/>
      </c>
      <c r="J204" s="20" t="str">
        <f aca="false">IF(G204="","",G204-I204)</f>
        <v/>
      </c>
      <c r="K204" s="20" t="str">
        <f aca="false">IF(AND(F204="",G204=""),"",LOOKUP(2,1/(K$5:K203&lt;&gt;""),K$5:K203)+N(F204)-N(G204))</f>
        <v/>
      </c>
      <c r="L204" s="18"/>
      <c r="M204" s="18"/>
    </row>
    <row r="205" customFormat="false" ht="15" hidden="false" customHeight="false" outlineLevel="0" collapsed="false">
      <c r="A205" s="17"/>
      <c r="B205" s="18"/>
      <c r="C205" s="18"/>
      <c r="D205" s="18"/>
      <c r="E205" s="18"/>
      <c r="F205" s="19"/>
      <c r="G205" s="19"/>
      <c r="H205" s="18"/>
      <c r="I205" s="20" t="str">
        <f aca="false">IF(G205="","",IF(H205="نعم",ROUND(G205/(1+الإعدادات!$B$9),2),G205))</f>
        <v/>
      </c>
      <c r="J205" s="20" t="str">
        <f aca="false">IF(G205="","",G205-I205)</f>
        <v/>
      </c>
      <c r="K205" s="20" t="str">
        <f aca="false">IF(AND(F205="",G205=""),"",LOOKUP(2,1/(K$5:K204&lt;&gt;""),K$5:K204)+N(F205)-N(G205))</f>
        <v/>
      </c>
      <c r="L205" s="18"/>
      <c r="M205" s="18"/>
    </row>
    <row r="206" customFormat="false" ht="15" hidden="false" customHeight="false" outlineLevel="0" collapsed="false">
      <c r="A206" s="17"/>
      <c r="B206" s="18"/>
      <c r="C206" s="18"/>
      <c r="D206" s="18"/>
      <c r="E206" s="18"/>
      <c r="F206" s="19"/>
      <c r="G206" s="19"/>
      <c r="H206" s="18"/>
      <c r="I206" s="20" t="str">
        <f aca="false">IF(G206="","",IF(H206="نعم",ROUND(G206/(1+الإعدادات!$B$9),2),G206))</f>
        <v/>
      </c>
      <c r="J206" s="20" t="str">
        <f aca="false">IF(G206="","",G206-I206)</f>
        <v/>
      </c>
      <c r="K206" s="20" t="str">
        <f aca="false">IF(AND(F206="",G206=""),"",LOOKUP(2,1/(K$5:K205&lt;&gt;""),K$5:K205)+N(F206)-N(G206))</f>
        <v/>
      </c>
      <c r="L206" s="18"/>
      <c r="M206" s="18"/>
    </row>
    <row r="207" customFormat="false" ht="15" hidden="false" customHeight="false" outlineLevel="0" collapsed="false">
      <c r="A207" s="17"/>
      <c r="B207" s="18"/>
      <c r="C207" s="18"/>
      <c r="D207" s="18"/>
      <c r="E207" s="18"/>
      <c r="F207" s="19"/>
      <c r="G207" s="19"/>
      <c r="H207" s="18"/>
      <c r="I207" s="20" t="str">
        <f aca="false">IF(G207="","",IF(H207="نعم",ROUND(G207/(1+الإعدادات!$B$9),2),G207))</f>
        <v/>
      </c>
      <c r="J207" s="20" t="str">
        <f aca="false">IF(G207="","",G207-I207)</f>
        <v/>
      </c>
      <c r="K207" s="20" t="str">
        <f aca="false">IF(AND(F207="",G207=""),"",LOOKUP(2,1/(K$5:K206&lt;&gt;""),K$5:K206)+N(F207)-N(G207))</f>
        <v/>
      </c>
      <c r="L207" s="18"/>
      <c r="M207" s="18"/>
    </row>
    <row r="208" customFormat="false" ht="15" hidden="false" customHeight="false" outlineLevel="0" collapsed="false">
      <c r="A208" s="17"/>
      <c r="B208" s="18"/>
      <c r="C208" s="18"/>
      <c r="D208" s="18"/>
      <c r="E208" s="18"/>
      <c r="F208" s="19"/>
      <c r="G208" s="19"/>
      <c r="H208" s="18"/>
      <c r="I208" s="20" t="str">
        <f aca="false">IF(G208="","",IF(H208="نعم",ROUND(G208/(1+الإعدادات!$B$9),2),G208))</f>
        <v/>
      </c>
      <c r="J208" s="20" t="str">
        <f aca="false">IF(G208="","",G208-I208)</f>
        <v/>
      </c>
      <c r="K208" s="20" t="str">
        <f aca="false">IF(AND(F208="",G208=""),"",LOOKUP(2,1/(K$5:K207&lt;&gt;""),K$5:K207)+N(F208)-N(G208))</f>
        <v/>
      </c>
      <c r="L208" s="18"/>
      <c r="M208" s="18"/>
    </row>
    <row r="209" customFormat="false" ht="15" hidden="false" customHeight="false" outlineLevel="0" collapsed="false">
      <c r="A209" s="17"/>
      <c r="B209" s="18"/>
      <c r="C209" s="18"/>
      <c r="D209" s="18"/>
      <c r="E209" s="18"/>
      <c r="F209" s="19"/>
      <c r="G209" s="19"/>
      <c r="H209" s="18"/>
      <c r="I209" s="20" t="str">
        <f aca="false">IF(G209="","",IF(H209="نعم",ROUND(G209/(1+الإعدادات!$B$9),2),G209))</f>
        <v/>
      </c>
      <c r="J209" s="20" t="str">
        <f aca="false">IF(G209="","",G209-I209)</f>
        <v/>
      </c>
      <c r="K209" s="20" t="str">
        <f aca="false">IF(AND(F209="",G209=""),"",LOOKUP(2,1/(K$5:K208&lt;&gt;""),K$5:K208)+N(F209)-N(G209))</f>
        <v/>
      </c>
      <c r="L209" s="18"/>
      <c r="M209" s="18"/>
    </row>
    <row r="210" customFormat="false" ht="15" hidden="false" customHeight="false" outlineLevel="0" collapsed="false">
      <c r="A210" s="17"/>
      <c r="B210" s="18"/>
      <c r="C210" s="18"/>
      <c r="D210" s="18"/>
      <c r="E210" s="18"/>
      <c r="F210" s="19"/>
      <c r="G210" s="19"/>
      <c r="H210" s="18"/>
      <c r="I210" s="20" t="str">
        <f aca="false">IF(G210="","",IF(H210="نعم",ROUND(G210/(1+الإعدادات!$B$9),2),G210))</f>
        <v/>
      </c>
      <c r="J210" s="20" t="str">
        <f aca="false">IF(G210="","",G210-I210)</f>
        <v/>
      </c>
      <c r="K210" s="20" t="str">
        <f aca="false">IF(AND(F210="",G210=""),"",LOOKUP(2,1/(K$5:K209&lt;&gt;""),K$5:K209)+N(F210)-N(G210))</f>
        <v/>
      </c>
      <c r="L210" s="18"/>
      <c r="M210" s="18"/>
    </row>
    <row r="211" customFormat="false" ht="15" hidden="false" customHeight="false" outlineLevel="0" collapsed="false">
      <c r="A211" s="17"/>
      <c r="B211" s="18"/>
      <c r="C211" s="18"/>
      <c r="D211" s="18"/>
      <c r="E211" s="18"/>
      <c r="F211" s="19"/>
      <c r="G211" s="19"/>
      <c r="H211" s="18"/>
      <c r="I211" s="20" t="str">
        <f aca="false">IF(G211="","",IF(H211="نعم",ROUND(G211/(1+الإعدادات!$B$9),2),G211))</f>
        <v/>
      </c>
      <c r="J211" s="20" t="str">
        <f aca="false">IF(G211="","",G211-I211)</f>
        <v/>
      </c>
      <c r="K211" s="20" t="str">
        <f aca="false">IF(AND(F211="",G211=""),"",LOOKUP(2,1/(K$5:K210&lt;&gt;""),K$5:K210)+N(F211)-N(G211))</f>
        <v/>
      </c>
      <c r="L211" s="18"/>
      <c r="M211" s="18"/>
    </row>
    <row r="212" customFormat="false" ht="15" hidden="false" customHeight="false" outlineLevel="0" collapsed="false">
      <c r="A212" s="17"/>
      <c r="B212" s="18"/>
      <c r="C212" s="18"/>
      <c r="D212" s="18"/>
      <c r="E212" s="18"/>
      <c r="F212" s="19"/>
      <c r="G212" s="19"/>
      <c r="H212" s="18"/>
      <c r="I212" s="20" t="str">
        <f aca="false">IF(G212="","",IF(H212="نعم",ROUND(G212/(1+الإعدادات!$B$9),2),G212))</f>
        <v/>
      </c>
      <c r="J212" s="20" t="str">
        <f aca="false">IF(G212="","",G212-I212)</f>
        <v/>
      </c>
      <c r="K212" s="20" t="str">
        <f aca="false">IF(AND(F212="",G212=""),"",LOOKUP(2,1/(K$5:K211&lt;&gt;""),K$5:K211)+N(F212)-N(G212))</f>
        <v/>
      </c>
      <c r="L212" s="18"/>
      <c r="M212" s="18"/>
    </row>
    <row r="213" customFormat="false" ht="15" hidden="false" customHeight="false" outlineLevel="0" collapsed="false">
      <c r="A213" s="17"/>
      <c r="B213" s="18"/>
      <c r="C213" s="18"/>
      <c r="D213" s="18"/>
      <c r="E213" s="18"/>
      <c r="F213" s="19"/>
      <c r="G213" s="19"/>
      <c r="H213" s="18"/>
      <c r="I213" s="20" t="str">
        <f aca="false">IF(G213="","",IF(H213="نعم",ROUND(G213/(1+الإعدادات!$B$9),2),G213))</f>
        <v/>
      </c>
      <c r="J213" s="20" t="str">
        <f aca="false">IF(G213="","",G213-I213)</f>
        <v/>
      </c>
      <c r="K213" s="20" t="str">
        <f aca="false">IF(AND(F213="",G213=""),"",LOOKUP(2,1/(K$5:K212&lt;&gt;""),K$5:K212)+N(F213)-N(G213))</f>
        <v/>
      </c>
      <c r="L213" s="18"/>
      <c r="M213" s="18"/>
    </row>
    <row r="214" customFormat="false" ht="15" hidden="false" customHeight="false" outlineLevel="0" collapsed="false">
      <c r="A214" s="17"/>
      <c r="B214" s="18"/>
      <c r="C214" s="18"/>
      <c r="D214" s="18"/>
      <c r="E214" s="18"/>
      <c r="F214" s="19"/>
      <c r="G214" s="19"/>
      <c r="H214" s="18"/>
      <c r="I214" s="20" t="str">
        <f aca="false">IF(G214="","",IF(H214="نعم",ROUND(G214/(1+الإعدادات!$B$9),2),G214))</f>
        <v/>
      </c>
      <c r="J214" s="20" t="str">
        <f aca="false">IF(G214="","",G214-I214)</f>
        <v/>
      </c>
      <c r="K214" s="20" t="str">
        <f aca="false">IF(AND(F214="",G214=""),"",LOOKUP(2,1/(K$5:K213&lt;&gt;""),K$5:K213)+N(F214)-N(G214))</f>
        <v/>
      </c>
      <c r="L214" s="18"/>
      <c r="M214" s="18"/>
    </row>
    <row r="215" customFormat="false" ht="15" hidden="false" customHeight="false" outlineLevel="0" collapsed="false">
      <c r="A215" s="17"/>
      <c r="B215" s="18"/>
      <c r="C215" s="18"/>
      <c r="D215" s="18"/>
      <c r="E215" s="18"/>
      <c r="F215" s="19"/>
      <c r="G215" s="19"/>
      <c r="H215" s="18"/>
      <c r="I215" s="20" t="str">
        <f aca="false">IF(G215="","",IF(H215="نعم",ROUND(G215/(1+الإعدادات!$B$9),2),G215))</f>
        <v/>
      </c>
      <c r="J215" s="20" t="str">
        <f aca="false">IF(G215="","",G215-I215)</f>
        <v/>
      </c>
      <c r="K215" s="20" t="str">
        <f aca="false">IF(AND(F215="",G215=""),"",LOOKUP(2,1/(K$5:K214&lt;&gt;""),K$5:K214)+N(F215)-N(G215))</f>
        <v/>
      </c>
      <c r="L215" s="18"/>
      <c r="M215" s="18"/>
    </row>
    <row r="216" customFormat="false" ht="15" hidden="false" customHeight="false" outlineLevel="0" collapsed="false">
      <c r="A216" s="17"/>
      <c r="B216" s="18"/>
      <c r="C216" s="18"/>
      <c r="D216" s="18"/>
      <c r="E216" s="18"/>
      <c r="F216" s="19"/>
      <c r="G216" s="19"/>
      <c r="H216" s="18"/>
      <c r="I216" s="20" t="str">
        <f aca="false">IF(G216="","",IF(H216="نعم",ROUND(G216/(1+الإعدادات!$B$9),2),G216))</f>
        <v/>
      </c>
      <c r="J216" s="20" t="str">
        <f aca="false">IF(G216="","",G216-I216)</f>
        <v/>
      </c>
      <c r="K216" s="20" t="str">
        <f aca="false">IF(AND(F216="",G216=""),"",LOOKUP(2,1/(K$5:K215&lt;&gt;""),K$5:K215)+N(F216)-N(G216))</f>
        <v/>
      </c>
      <c r="L216" s="18"/>
      <c r="M216" s="18"/>
    </row>
    <row r="217" customFormat="false" ht="15" hidden="false" customHeight="false" outlineLevel="0" collapsed="false">
      <c r="A217" s="17"/>
      <c r="B217" s="18"/>
      <c r="C217" s="18"/>
      <c r="D217" s="18"/>
      <c r="E217" s="18"/>
      <c r="F217" s="19"/>
      <c r="G217" s="19"/>
      <c r="H217" s="18"/>
      <c r="I217" s="20" t="str">
        <f aca="false">IF(G217="","",IF(H217="نعم",ROUND(G217/(1+الإعدادات!$B$9),2),G217))</f>
        <v/>
      </c>
      <c r="J217" s="20" t="str">
        <f aca="false">IF(G217="","",G217-I217)</f>
        <v/>
      </c>
      <c r="K217" s="20" t="str">
        <f aca="false">IF(AND(F217="",G217=""),"",LOOKUP(2,1/(K$5:K216&lt;&gt;""),K$5:K216)+N(F217)-N(G217))</f>
        <v/>
      </c>
      <c r="L217" s="18"/>
      <c r="M217" s="18"/>
    </row>
    <row r="218" customFormat="false" ht="15" hidden="false" customHeight="false" outlineLevel="0" collapsed="false">
      <c r="A218" s="17"/>
      <c r="B218" s="18"/>
      <c r="C218" s="18"/>
      <c r="D218" s="18"/>
      <c r="E218" s="18"/>
      <c r="F218" s="19"/>
      <c r="G218" s="19"/>
      <c r="H218" s="18"/>
      <c r="I218" s="20" t="str">
        <f aca="false">IF(G218="","",IF(H218="نعم",ROUND(G218/(1+الإعدادات!$B$9),2),G218))</f>
        <v/>
      </c>
      <c r="J218" s="20" t="str">
        <f aca="false">IF(G218="","",G218-I218)</f>
        <v/>
      </c>
      <c r="K218" s="20" t="str">
        <f aca="false">IF(AND(F218="",G218=""),"",LOOKUP(2,1/(K$5:K217&lt;&gt;""),K$5:K217)+N(F218)-N(G218))</f>
        <v/>
      </c>
      <c r="L218" s="18"/>
      <c r="M218" s="18"/>
    </row>
    <row r="219" customFormat="false" ht="15" hidden="false" customHeight="false" outlineLevel="0" collapsed="false">
      <c r="A219" s="17"/>
      <c r="B219" s="18"/>
      <c r="C219" s="18"/>
      <c r="D219" s="18"/>
      <c r="E219" s="18"/>
      <c r="F219" s="19"/>
      <c r="G219" s="19"/>
      <c r="H219" s="18"/>
      <c r="I219" s="20" t="str">
        <f aca="false">IF(G219="","",IF(H219="نعم",ROUND(G219/(1+الإعدادات!$B$9),2),G219))</f>
        <v/>
      </c>
      <c r="J219" s="20" t="str">
        <f aca="false">IF(G219="","",G219-I219)</f>
        <v/>
      </c>
      <c r="K219" s="20" t="str">
        <f aca="false">IF(AND(F219="",G219=""),"",LOOKUP(2,1/(K$5:K218&lt;&gt;""),K$5:K218)+N(F219)-N(G219))</f>
        <v/>
      </c>
      <c r="L219" s="18"/>
      <c r="M219" s="18"/>
    </row>
    <row r="220" customFormat="false" ht="15" hidden="false" customHeight="false" outlineLevel="0" collapsed="false">
      <c r="A220" s="17"/>
      <c r="B220" s="18"/>
      <c r="C220" s="18"/>
      <c r="D220" s="18"/>
      <c r="E220" s="18"/>
      <c r="F220" s="19"/>
      <c r="G220" s="19"/>
      <c r="H220" s="18"/>
      <c r="I220" s="20" t="str">
        <f aca="false">IF(G220="","",IF(H220="نعم",ROUND(G220/(1+الإعدادات!$B$9),2),G220))</f>
        <v/>
      </c>
      <c r="J220" s="20" t="str">
        <f aca="false">IF(G220="","",G220-I220)</f>
        <v/>
      </c>
      <c r="K220" s="20" t="str">
        <f aca="false">IF(AND(F220="",G220=""),"",LOOKUP(2,1/(K$5:K219&lt;&gt;""),K$5:K219)+N(F220)-N(G220))</f>
        <v/>
      </c>
      <c r="L220" s="18"/>
      <c r="M220" s="18"/>
    </row>
    <row r="221" customFormat="false" ht="15" hidden="false" customHeight="false" outlineLevel="0" collapsed="false">
      <c r="A221" s="17"/>
      <c r="B221" s="18"/>
      <c r="C221" s="18"/>
      <c r="D221" s="18"/>
      <c r="E221" s="18"/>
      <c r="F221" s="19"/>
      <c r="G221" s="19"/>
      <c r="H221" s="18"/>
      <c r="I221" s="20" t="str">
        <f aca="false">IF(G221="","",IF(H221="نعم",ROUND(G221/(1+الإعدادات!$B$9),2),G221))</f>
        <v/>
      </c>
      <c r="J221" s="20" t="str">
        <f aca="false">IF(G221="","",G221-I221)</f>
        <v/>
      </c>
      <c r="K221" s="20" t="str">
        <f aca="false">IF(AND(F221="",G221=""),"",LOOKUP(2,1/(K$5:K220&lt;&gt;""),K$5:K220)+N(F221)-N(G221))</f>
        <v/>
      </c>
      <c r="L221" s="18"/>
      <c r="M221" s="18"/>
    </row>
    <row r="222" customFormat="false" ht="15" hidden="false" customHeight="false" outlineLevel="0" collapsed="false">
      <c r="A222" s="17"/>
      <c r="B222" s="18"/>
      <c r="C222" s="18"/>
      <c r="D222" s="18"/>
      <c r="E222" s="18"/>
      <c r="F222" s="19"/>
      <c r="G222" s="19"/>
      <c r="H222" s="18"/>
      <c r="I222" s="20" t="str">
        <f aca="false">IF(G222="","",IF(H222="نعم",ROUND(G222/(1+الإعدادات!$B$9),2),G222))</f>
        <v/>
      </c>
      <c r="J222" s="20" t="str">
        <f aca="false">IF(G222="","",G222-I222)</f>
        <v/>
      </c>
      <c r="K222" s="20" t="str">
        <f aca="false">IF(AND(F222="",G222=""),"",LOOKUP(2,1/(K$5:K221&lt;&gt;""),K$5:K221)+N(F222)-N(G222))</f>
        <v/>
      </c>
      <c r="L222" s="18"/>
      <c r="M222" s="18"/>
    </row>
    <row r="223" customFormat="false" ht="15" hidden="false" customHeight="false" outlineLevel="0" collapsed="false">
      <c r="A223" s="17"/>
      <c r="B223" s="18"/>
      <c r="C223" s="18"/>
      <c r="D223" s="18"/>
      <c r="E223" s="18"/>
      <c r="F223" s="19"/>
      <c r="G223" s="19"/>
      <c r="H223" s="18"/>
      <c r="I223" s="20" t="str">
        <f aca="false">IF(G223="","",IF(H223="نعم",ROUND(G223/(1+الإعدادات!$B$9),2),G223))</f>
        <v/>
      </c>
      <c r="J223" s="20" t="str">
        <f aca="false">IF(G223="","",G223-I223)</f>
        <v/>
      </c>
      <c r="K223" s="20" t="str">
        <f aca="false">IF(AND(F223="",G223=""),"",LOOKUP(2,1/(K$5:K222&lt;&gt;""),K$5:K222)+N(F223)-N(G223))</f>
        <v/>
      </c>
      <c r="L223" s="18"/>
      <c r="M223" s="18"/>
    </row>
    <row r="224" customFormat="false" ht="15" hidden="false" customHeight="false" outlineLevel="0" collapsed="false">
      <c r="A224" s="17"/>
      <c r="B224" s="18"/>
      <c r="C224" s="18"/>
      <c r="D224" s="18"/>
      <c r="E224" s="18"/>
      <c r="F224" s="19"/>
      <c r="G224" s="19"/>
      <c r="H224" s="18"/>
      <c r="I224" s="20" t="str">
        <f aca="false">IF(G224="","",IF(H224="نعم",ROUND(G224/(1+الإعدادات!$B$9),2),G224))</f>
        <v/>
      </c>
      <c r="J224" s="20" t="str">
        <f aca="false">IF(G224="","",G224-I224)</f>
        <v/>
      </c>
      <c r="K224" s="20" t="str">
        <f aca="false">IF(AND(F224="",G224=""),"",LOOKUP(2,1/(K$5:K223&lt;&gt;""),K$5:K223)+N(F224)-N(G224))</f>
        <v/>
      </c>
      <c r="L224" s="18"/>
      <c r="M224" s="18"/>
    </row>
    <row r="225" customFormat="false" ht="15" hidden="false" customHeight="false" outlineLevel="0" collapsed="false">
      <c r="A225" s="17"/>
      <c r="B225" s="18"/>
      <c r="C225" s="18"/>
      <c r="D225" s="18"/>
      <c r="E225" s="18"/>
      <c r="F225" s="19"/>
      <c r="G225" s="19"/>
      <c r="H225" s="18"/>
      <c r="I225" s="20" t="str">
        <f aca="false">IF(G225="","",IF(H225="نعم",ROUND(G225/(1+الإعدادات!$B$9),2),G225))</f>
        <v/>
      </c>
      <c r="J225" s="20" t="str">
        <f aca="false">IF(G225="","",G225-I225)</f>
        <v/>
      </c>
      <c r="K225" s="20" t="str">
        <f aca="false">IF(AND(F225="",G225=""),"",LOOKUP(2,1/(K$5:K224&lt;&gt;""),K$5:K224)+N(F225)-N(G225))</f>
        <v/>
      </c>
      <c r="L225" s="18"/>
      <c r="M225" s="18"/>
    </row>
    <row r="226" customFormat="false" ht="15" hidden="false" customHeight="false" outlineLevel="0" collapsed="false">
      <c r="A226" s="17"/>
      <c r="B226" s="18"/>
      <c r="C226" s="18"/>
      <c r="D226" s="18"/>
      <c r="E226" s="18"/>
      <c r="F226" s="19"/>
      <c r="G226" s="19"/>
      <c r="H226" s="18"/>
      <c r="I226" s="20" t="str">
        <f aca="false">IF(G226="","",IF(H226="نعم",ROUND(G226/(1+الإعدادات!$B$9),2),G226))</f>
        <v/>
      </c>
      <c r="J226" s="20" t="str">
        <f aca="false">IF(G226="","",G226-I226)</f>
        <v/>
      </c>
      <c r="K226" s="20" t="str">
        <f aca="false">IF(AND(F226="",G226=""),"",LOOKUP(2,1/(K$5:K225&lt;&gt;""),K$5:K225)+N(F226)-N(G226))</f>
        <v/>
      </c>
      <c r="L226" s="18"/>
      <c r="M226" s="18"/>
    </row>
    <row r="227" customFormat="false" ht="15" hidden="false" customHeight="false" outlineLevel="0" collapsed="false">
      <c r="A227" s="17"/>
      <c r="B227" s="18"/>
      <c r="C227" s="18"/>
      <c r="D227" s="18"/>
      <c r="E227" s="18"/>
      <c r="F227" s="19"/>
      <c r="G227" s="19"/>
      <c r="H227" s="18"/>
      <c r="I227" s="20" t="str">
        <f aca="false">IF(G227="","",IF(H227="نعم",ROUND(G227/(1+الإعدادات!$B$9),2),G227))</f>
        <v/>
      </c>
      <c r="J227" s="20" t="str">
        <f aca="false">IF(G227="","",G227-I227)</f>
        <v/>
      </c>
      <c r="K227" s="20" t="str">
        <f aca="false">IF(AND(F227="",G227=""),"",LOOKUP(2,1/(K$5:K226&lt;&gt;""),K$5:K226)+N(F227)-N(G227))</f>
        <v/>
      </c>
      <c r="L227" s="18"/>
      <c r="M227" s="18"/>
    </row>
    <row r="228" customFormat="false" ht="15" hidden="false" customHeight="false" outlineLevel="0" collapsed="false">
      <c r="A228" s="17"/>
      <c r="B228" s="18"/>
      <c r="C228" s="18"/>
      <c r="D228" s="18"/>
      <c r="E228" s="18"/>
      <c r="F228" s="19"/>
      <c r="G228" s="19"/>
      <c r="H228" s="18"/>
      <c r="I228" s="20" t="str">
        <f aca="false">IF(G228="","",IF(H228="نعم",ROUND(G228/(1+الإعدادات!$B$9),2),G228))</f>
        <v/>
      </c>
      <c r="J228" s="20" t="str">
        <f aca="false">IF(G228="","",G228-I228)</f>
        <v/>
      </c>
      <c r="K228" s="20" t="str">
        <f aca="false">IF(AND(F228="",G228=""),"",LOOKUP(2,1/(K$5:K227&lt;&gt;""),K$5:K227)+N(F228)-N(G228))</f>
        <v/>
      </c>
      <c r="L228" s="18"/>
      <c r="M228" s="18"/>
    </row>
    <row r="229" customFormat="false" ht="15" hidden="false" customHeight="false" outlineLevel="0" collapsed="false">
      <c r="A229" s="17"/>
      <c r="B229" s="18"/>
      <c r="C229" s="18"/>
      <c r="D229" s="18"/>
      <c r="E229" s="18"/>
      <c r="F229" s="19"/>
      <c r="G229" s="19"/>
      <c r="H229" s="18"/>
      <c r="I229" s="20" t="str">
        <f aca="false">IF(G229="","",IF(H229="نعم",ROUND(G229/(1+الإعدادات!$B$9),2),G229))</f>
        <v/>
      </c>
      <c r="J229" s="20" t="str">
        <f aca="false">IF(G229="","",G229-I229)</f>
        <v/>
      </c>
      <c r="K229" s="20" t="str">
        <f aca="false">IF(AND(F229="",G229=""),"",LOOKUP(2,1/(K$5:K228&lt;&gt;""),K$5:K228)+N(F229)-N(G229))</f>
        <v/>
      </c>
      <c r="L229" s="18"/>
      <c r="M229" s="18"/>
    </row>
    <row r="230" customFormat="false" ht="15" hidden="false" customHeight="false" outlineLevel="0" collapsed="false">
      <c r="A230" s="17"/>
      <c r="B230" s="18"/>
      <c r="C230" s="18"/>
      <c r="D230" s="18"/>
      <c r="E230" s="18"/>
      <c r="F230" s="19"/>
      <c r="G230" s="19"/>
      <c r="H230" s="18"/>
      <c r="I230" s="20" t="str">
        <f aca="false">IF(G230="","",IF(H230="نعم",ROUND(G230/(1+الإعدادات!$B$9),2),G230))</f>
        <v/>
      </c>
      <c r="J230" s="20" t="str">
        <f aca="false">IF(G230="","",G230-I230)</f>
        <v/>
      </c>
      <c r="K230" s="20" t="str">
        <f aca="false">IF(AND(F230="",G230=""),"",LOOKUP(2,1/(K$5:K229&lt;&gt;""),K$5:K229)+N(F230)-N(G230))</f>
        <v/>
      </c>
      <c r="L230" s="18"/>
      <c r="M230" s="18"/>
    </row>
    <row r="231" customFormat="false" ht="15" hidden="false" customHeight="false" outlineLevel="0" collapsed="false">
      <c r="A231" s="17"/>
      <c r="B231" s="18"/>
      <c r="C231" s="18"/>
      <c r="D231" s="18"/>
      <c r="E231" s="18"/>
      <c r="F231" s="19"/>
      <c r="G231" s="19"/>
      <c r="H231" s="18"/>
      <c r="I231" s="20" t="str">
        <f aca="false">IF(G231="","",IF(H231="نعم",ROUND(G231/(1+الإعدادات!$B$9),2),G231))</f>
        <v/>
      </c>
      <c r="J231" s="20" t="str">
        <f aca="false">IF(G231="","",G231-I231)</f>
        <v/>
      </c>
      <c r="K231" s="20" t="str">
        <f aca="false">IF(AND(F231="",G231=""),"",LOOKUP(2,1/(K$5:K230&lt;&gt;""),K$5:K230)+N(F231)-N(G231))</f>
        <v/>
      </c>
      <c r="L231" s="18"/>
      <c r="M231" s="18"/>
    </row>
    <row r="232" customFormat="false" ht="15" hidden="false" customHeight="false" outlineLevel="0" collapsed="false">
      <c r="A232" s="17"/>
      <c r="B232" s="18"/>
      <c r="C232" s="18"/>
      <c r="D232" s="18"/>
      <c r="E232" s="18"/>
      <c r="F232" s="19"/>
      <c r="G232" s="19"/>
      <c r="H232" s="18"/>
      <c r="I232" s="20" t="str">
        <f aca="false">IF(G232="","",IF(H232="نعم",ROUND(G232/(1+الإعدادات!$B$9),2),G232))</f>
        <v/>
      </c>
      <c r="J232" s="20" t="str">
        <f aca="false">IF(G232="","",G232-I232)</f>
        <v/>
      </c>
      <c r="K232" s="20" t="str">
        <f aca="false">IF(AND(F232="",G232=""),"",LOOKUP(2,1/(K$5:K231&lt;&gt;""),K$5:K231)+N(F232)-N(G232))</f>
        <v/>
      </c>
      <c r="L232" s="18"/>
      <c r="M232" s="18"/>
    </row>
    <row r="233" customFormat="false" ht="15" hidden="false" customHeight="false" outlineLevel="0" collapsed="false">
      <c r="A233" s="17"/>
      <c r="B233" s="18"/>
      <c r="C233" s="18"/>
      <c r="D233" s="18"/>
      <c r="E233" s="18"/>
      <c r="F233" s="19"/>
      <c r="G233" s="19"/>
      <c r="H233" s="18"/>
      <c r="I233" s="20" t="str">
        <f aca="false">IF(G233="","",IF(H233="نعم",ROUND(G233/(1+الإعدادات!$B$9),2),G233))</f>
        <v/>
      </c>
      <c r="J233" s="20" t="str">
        <f aca="false">IF(G233="","",G233-I233)</f>
        <v/>
      </c>
      <c r="K233" s="20" t="str">
        <f aca="false">IF(AND(F233="",G233=""),"",LOOKUP(2,1/(K$5:K232&lt;&gt;""),K$5:K232)+N(F233)-N(G233))</f>
        <v/>
      </c>
      <c r="L233" s="18"/>
      <c r="M233" s="18"/>
    </row>
    <row r="234" customFormat="false" ht="15" hidden="false" customHeight="false" outlineLevel="0" collapsed="false">
      <c r="A234" s="17"/>
      <c r="B234" s="18"/>
      <c r="C234" s="18"/>
      <c r="D234" s="18"/>
      <c r="E234" s="18"/>
      <c r="F234" s="19"/>
      <c r="G234" s="19"/>
      <c r="H234" s="18"/>
      <c r="I234" s="20" t="str">
        <f aca="false">IF(G234="","",IF(H234="نعم",ROUND(G234/(1+الإعدادات!$B$9),2),G234))</f>
        <v/>
      </c>
      <c r="J234" s="20" t="str">
        <f aca="false">IF(G234="","",G234-I234)</f>
        <v/>
      </c>
      <c r="K234" s="20" t="str">
        <f aca="false">IF(AND(F234="",G234=""),"",LOOKUP(2,1/(K$5:K233&lt;&gt;""),K$5:K233)+N(F234)-N(G234))</f>
        <v/>
      </c>
      <c r="L234" s="18"/>
      <c r="M234" s="18"/>
    </row>
    <row r="235" customFormat="false" ht="15" hidden="false" customHeight="false" outlineLevel="0" collapsed="false">
      <c r="A235" s="17"/>
      <c r="B235" s="18"/>
      <c r="C235" s="18"/>
      <c r="D235" s="18"/>
      <c r="E235" s="18"/>
      <c r="F235" s="19"/>
      <c r="G235" s="19"/>
      <c r="H235" s="18"/>
      <c r="I235" s="20" t="str">
        <f aca="false">IF(G235="","",IF(H235="نعم",ROUND(G235/(1+الإعدادات!$B$9),2),G235))</f>
        <v/>
      </c>
      <c r="J235" s="20" t="str">
        <f aca="false">IF(G235="","",G235-I235)</f>
        <v/>
      </c>
      <c r="K235" s="20" t="str">
        <f aca="false">IF(AND(F235="",G235=""),"",LOOKUP(2,1/(K$5:K234&lt;&gt;""),K$5:K234)+N(F235)-N(G235))</f>
        <v/>
      </c>
      <c r="L235" s="18"/>
      <c r="M235" s="18"/>
    </row>
    <row r="236" customFormat="false" ht="15" hidden="false" customHeight="false" outlineLevel="0" collapsed="false">
      <c r="A236" s="17"/>
      <c r="B236" s="18"/>
      <c r="C236" s="18"/>
      <c r="D236" s="18"/>
      <c r="E236" s="18"/>
      <c r="F236" s="19"/>
      <c r="G236" s="19"/>
      <c r="H236" s="18"/>
      <c r="I236" s="20" t="str">
        <f aca="false">IF(G236="","",IF(H236="نعم",ROUND(G236/(1+الإعدادات!$B$9),2),G236))</f>
        <v/>
      </c>
      <c r="J236" s="20" t="str">
        <f aca="false">IF(G236="","",G236-I236)</f>
        <v/>
      </c>
      <c r="K236" s="20" t="str">
        <f aca="false">IF(AND(F236="",G236=""),"",LOOKUP(2,1/(K$5:K235&lt;&gt;""),K$5:K235)+N(F236)-N(G236))</f>
        <v/>
      </c>
      <c r="L236" s="18"/>
      <c r="M236" s="18"/>
    </row>
    <row r="237" customFormat="false" ht="15" hidden="false" customHeight="false" outlineLevel="0" collapsed="false">
      <c r="A237" s="17"/>
      <c r="B237" s="18"/>
      <c r="C237" s="18"/>
      <c r="D237" s="18"/>
      <c r="E237" s="18"/>
      <c r="F237" s="19"/>
      <c r="G237" s="19"/>
      <c r="H237" s="18"/>
      <c r="I237" s="20" t="str">
        <f aca="false">IF(G237="","",IF(H237="نعم",ROUND(G237/(1+الإعدادات!$B$9),2),G237))</f>
        <v/>
      </c>
      <c r="J237" s="20" t="str">
        <f aca="false">IF(G237="","",G237-I237)</f>
        <v/>
      </c>
      <c r="K237" s="20" t="str">
        <f aca="false">IF(AND(F237="",G237=""),"",LOOKUP(2,1/(K$5:K236&lt;&gt;""),K$5:K236)+N(F237)-N(G237))</f>
        <v/>
      </c>
      <c r="L237" s="18"/>
      <c r="M237" s="18"/>
    </row>
    <row r="238" customFormat="false" ht="15" hidden="false" customHeight="false" outlineLevel="0" collapsed="false">
      <c r="A238" s="17"/>
      <c r="B238" s="18"/>
      <c r="C238" s="18"/>
      <c r="D238" s="18"/>
      <c r="E238" s="18"/>
      <c r="F238" s="19"/>
      <c r="G238" s="19"/>
      <c r="H238" s="18"/>
      <c r="I238" s="20" t="str">
        <f aca="false">IF(G238="","",IF(H238="نعم",ROUND(G238/(1+الإعدادات!$B$9),2),G238))</f>
        <v/>
      </c>
      <c r="J238" s="20" t="str">
        <f aca="false">IF(G238="","",G238-I238)</f>
        <v/>
      </c>
      <c r="K238" s="20" t="str">
        <f aca="false">IF(AND(F238="",G238=""),"",LOOKUP(2,1/(K$5:K237&lt;&gt;""),K$5:K237)+N(F238)-N(G238))</f>
        <v/>
      </c>
      <c r="L238" s="18"/>
      <c r="M238" s="18"/>
    </row>
    <row r="239" customFormat="false" ht="15" hidden="false" customHeight="false" outlineLevel="0" collapsed="false">
      <c r="A239" s="17"/>
      <c r="B239" s="18"/>
      <c r="C239" s="18"/>
      <c r="D239" s="18"/>
      <c r="E239" s="18"/>
      <c r="F239" s="19"/>
      <c r="G239" s="19"/>
      <c r="H239" s="18"/>
      <c r="I239" s="20" t="str">
        <f aca="false">IF(G239="","",IF(H239="نعم",ROUND(G239/(1+الإعدادات!$B$9),2),G239))</f>
        <v/>
      </c>
      <c r="J239" s="20" t="str">
        <f aca="false">IF(G239="","",G239-I239)</f>
        <v/>
      </c>
      <c r="K239" s="20" t="str">
        <f aca="false">IF(AND(F239="",G239=""),"",LOOKUP(2,1/(K$5:K238&lt;&gt;""),K$5:K238)+N(F239)-N(G239))</f>
        <v/>
      </c>
      <c r="L239" s="18"/>
      <c r="M239" s="18"/>
    </row>
    <row r="240" customFormat="false" ht="15" hidden="false" customHeight="false" outlineLevel="0" collapsed="false">
      <c r="A240" s="17"/>
      <c r="B240" s="18"/>
      <c r="C240" s="18"/>
      <c r="D240" s="18"/>
      <c r="E240" s="18"/>
      <c r="F240" s="19"/>
      <c r="G240" s="19"/>
      <c r="H240" s="18"/>
      <c r="I240" s="20" t="str">
        <f aca="false">IF(G240="","",IF(H240="نعم",ROUND(G240/(1+الإعدادات!$B$9),2),G240))</f>
        <v/>
      </c>
      <c r="J240" s="20" t="str">
        <f aca="false">IF(G240="","",G240-I240)</f>
        <v/>
      </c>
      <c r="K240" s="20" t="str">
        <f aca="false">IF(AND(F240="",G240=""),"",LOOKUP(2,1/(K$5:K239&lt;&gt;""),K$5:K239)+N(F240)-N(G240))</f>
        <v/>
      </c>
      <c r="L240" s="18"/>
      <c r="M240" s="18"/>
    </row>
    <row r="241" customFormat="false" ht="15" hidden="false" customHeight="false" outlineLevel="0" collapsed="false">
      <c r="A241" s="17"/>
      <c r="B241" s="18"/>
      <c r="C241" s="18"/>
      <c r="D241" s="18"/>
      <c r="E241" s="18"/>
      <c r="F241" s="19"/>
      <c r="G241" s="19"/>
      <c r="H241" s="18"/>
      <c r="I241" s="20" t="str">
        <f aca="false">IF(G241="","",IF(H241="نعم",ROUND(G241/(1+الإعدادات!$B$9),2),G241))</f>
        <v/>
      </c>
      <c r="J241" s="20" t="str">
        <f aca="false">IF(G241="","",G241-I241)</f>
        <v/>
      </c>
      <c r="K241" s="20" t="str">
        <f aca="false">IF(AND(F241="",G241=""),"",LOOKUP(2,1/(K$5:K240&lt;&gt;""),K$5:K240)+N(F241)-N(G241))</f>
        <v/>
      </c>
      <c r="L241" s="18"/>
      <c r="M241" s="18"/>
    </row>
    <row r="242" customFormat="false" ht="15" hidden="false" customHeight="false" outlineLevel="0" collapsed="false">
      <c r="A242" s="17"/>
      <c r="B242" s="18"/>
      <c r="C242" s="18"/>
      <c r="D242" s="18"/>
      <c r="E242" s="18"/>
      <c r="F242" s="19"/>
      <c r="G242" s="19"/>
      <c r="H242" s="18"/>
      <c r="I242" s="20" t="str">
        <f aca="false">IF(G242="","",IF(H242="نعم",ROUND(G242/(1+الإعدادات!$B$9),2),G242))</f>
        <v/>
      </c>
      <c r="J242" s="20" t="str">
        <f aca="false">IF(G242="","",G242-I242)</f>
        <v/>
      </c>
      <c r="K242" s="20" t="str">
        <f aca="false">IF(AND(F242="",G242=""),"",LOOKUP(2,1/(K$5:K241&lt;&gt;""),K$5:K241)+N(F242)-N(G242))</f>
        <v/>
      </c>
      <c r="L242" s="18"/>
      <c r="M242" s="18"/>
    </row>
    <row r="243" customFormat="false" ht="15" hidden="false" customHeight="false" outlineLevel="0" collapsed="false">
      <c r="A243" s="17"/>
      <c r="B243" s="18"/>
      <c r="C243" s="18"/>
      <c r="D243" s="18"/>
      <c r="E243" s="18"/>
      <c r="F243" s="19"/>
      <c r="G243" s="19"/>
      <c r="H243" s="18"/>
      <c r="I243" s="20" t="str">
        <f aca="false">IF(G243="","",IF(H243="نعم",ROUND(G243/(1+الإعدادات!$B$9),2),G243))</f>
        <v/>
      </c>
      <c r="J243" s="20" t="str">
        <f aca="false">IF(G243="","",G243-I243)</f>
        <v/>
      </c>
      <c r="K243" s="20" t="str">
        <f aca="false">IF(AND(F243="",G243=""),"",LOOKUP(2,1/(K$5:K242&lt;&gt;""),K$5:K242)+N(F243)-N(G243))</f>
        <v/>
      </c>
      <c r="L243" s="18"/>
      <c r="M243" s="18"/>
    </row>
    <row r="244" customFormat="false" ht="15" hidden="false" customHeight="false" outlineLevel="0" collapsed="false">
      <c r="A244" s="17"/>
      <c r="B244" s="18"/>
      <c r="C244" s="18"/>
      <c r="D244" s="18"/>
      <c r="E244" s="18"/>
      <c r="F244" s="19"/>
      <c r="G244" s="19"/>
      <c r="H244" s="18"/>
      <c r="I244" s="20" t="str">
        <f aca="false">IF(G244="","",IF(H244="نعم",ROUND(G244/(1+الإعدادات!$B$9),2),G244))</f>
        <v/>
      </c>
      <c r="J244" s="20" t="str">
        <f aca="false">IF(G244="","",G244-I244)</f>
        <v/>
      </c>
      <c r="K244" s="20" t="str">
        <f aca="false">IF(AND(F244="",G244=""),"",LOOKUP(2,1/(K$5:K243&lt;&gt;""),K$5:K243)+N(F244)-N(G244))</f>
        <v/>
      </c>
      <c r="L244" s="18"/>
      <c r="M244" s="18"/>
    </row>
    <row r="245" customFormat="false" ht="15" hidden="false" customHeight="false" outlineLevel="0" collapsed="false">
      <c r="A245" s="17"/>
      <c r="B245" s="18"/>
      <c r="C245" s="18"/>
      <c r="D245" s="18"/>
      <c r="E245" s="18"/>
      <c r="F245" s="19"/>
      <c r="G245" s="19"/>
      <c r="H245" s="18"/>
      <c r="I245" s="20" t="str">
        <f aca="false">IF(G245="","",IF(H245="نعم",ROUND(G245/(1+الإعدادات!$B$9),2),G245))</f>
        <v/>
      </c>
      <c r="J245" s="20" t="str">
        <f aca="false">IF(G245="","",G245-I245)</f>
        <v/>
      </c>
      <c r="K245" s="20" t="str">
        <f aca="false">IF(AND(F245="",G245=""),"",LOOKUP(2,1/(K$5:K244&lt;&gt;""),K$5:K244)+N(F245)-N(G245))</f>
        <v/>
      </c>
      <c r="L245" s="18"/>
      <c r="M245" s="18"/>
    </row>
    <row r="246" customFormat="false" ht="15" hidden="false" customHeight="false" outlineLevel="0" collapsed="false">
      <c r="A246" s="17"/>
      <c r="B246" s="18"/>
      <c r="C246" s="18"/>
      <c r="D246" s="18"/>
      <c r="E246" s="18"/>
      <c r="F246" s="19"/>
      <c r="G246" s="19"/>
      <c r="H246" s="18"/>
      <c r="I246" s="20" t="str">
        <f aca="false">IF(G246="","",IF(H246="نعم",ROUND(G246/(1+الإعدادات!$B$9),2),G246))</f>
        <v/>
      </c>
      <c r="J246" s="20" t="str">
        <f aca="false">IF(G246="","",G246-I246)</f>
        <v/>
      </c>
      <c r="K246" s="20" t="str">
        <f aca="false">IF(AND(F246="",G246=""),"",LOOKUP(2,1/(K$5:K245&lt;&gt;""),K$5:K245)+N(F246)-N(G246))</f>
        <v/>
      </c>
      <c r="L246" s="18"/>
      <c r="M246" s="18"/>
    </row>
    <row r="247" customFormat="false" ht="15" hidden="false" customHeight="false" outlineLevel="0" collapsed="false">
      <c r="A247" s="17"/>
      <c r="B247" s="18"/>
      <c r="C247" s="18"/>
      <c r="D247" s="18"/>
      <c r="E247" s="18"/>
      <c r="F247" s="19"/>
      <c r="G247" s="19"/>
      <c r="H247" s="18"/>
      <c r="I247" s="20" t="str">
        <f aca="false">IF(G247="","",IF(H247="نعم",ROUND(G247/(1+الإعدادات!$B$9),2),G247))</f>
        <v/>
      </c>
      <c r="J247" s="20" t="str">
        <f aca="false">IF(G247="","",G247-I247)</f>
        <v/>
      </c>
      <c r="K247" s="20" t="str">
        <f aca="false">IF(AND(F247="",G247=""),"",LOOKUP(2,1/(K$5:K246&lt;&gt;""),K$5:K246)+N(F247)-N(G247))</f>
        <v/>
      </c>
      <c r="L247" s="18"/>
      <c r="M247" s="18"/>
    </row>
    <row r="248" customFormat="false" ht="15" hidden="false" customHeight="false" outlineLevel="0" collapsed="false">
      <c r="A248" s="17"/>
      <c r="B248" s="18"/>
      <c r="C248" s="18"/>
      <c r="D248" s="18"/>
      <c r="E248" s="18"/>
      <c r="F248" s="19"/>
      <c r="G248" s="19"/>
      <c r="H248" s="18"/>
      <c r="I248" s="20" t="str">
        <f aca="false">IF(G248="","",IF(H248="نعم",ROUND(G248/(1+الإعدادات!$B$9),2),G248))</f>
        <v/>
      </c>
      <c r="J248" s="20" t="str">
        <f aca="false">IF(G248="","",G248-I248)</f>
        <v/>
      </c>
      <c r="K248" s="20" t="str">
        <f aca="false">IF(AND(F248="",G248=""),"",LOOKUP(2,1/(K$5:K247&lt;&gt;""),K$5:K247)+N(F248)-N(G248))</f>
        <v/>
      </c>
      <c r="L248" s="18"/>
      <c r="M248" s="18"/>
    </row>
    <row r="249" customFormat="false" ht="15" hidden="false" customHeight="false" outlineLevel="0" collapsed="false">
      <c r="A249" s="17"/>
      <c r="B249" s="18"/>
      <c r="C249" s="18"/>
      <c r="D249" s="18"/>
      <c r="E249" s="18"/>
      <c r="F249" s="19"/>
      <c r="G249" s="19"/>
      <c r="H249" s="18"/>
      <c r="I249" s="20" t="str">
        <f aca="false">IF(G249="","",IF(H249="نعم",ROUND(G249/(1+الإعدادات!$B$9),2),G249))</f>
        <v/>
      </c>
      <c r="J249" s="20" t="str">
        <f aca="false">IF(G249="","",G249-I249)</f>
        <v/>
      </c>
      <c r="K249" s="20" t="str">
        <f aca="false">IF(AND(F249="",G249=""),"",LOOKUP(2,1/(K$5:K248&lt;&gt;""),K$5:K248)+N(F249)-N(G249))</f>
        <v/>
      </c>
      <c r="L249" s="18"/>
      <c r="M249" s="18"/>
    </row>
    <row r="250" customFormat="false" ht="15" hidden="false" customHeight="false" outlineLevel="0" collapsed="false">
      <c r="A250" s="17"/>
      <c r="B250" s="18"/>
      <c r="C250" s="18"/>
      <c r="D250" s="18"/>
      <c r="E250" s="18"/>
      <c r="F250" s="19"/>
      <c r="G250" s="19"/>
      <c r="H250" s="18"/>
      <c r="I250" s="20" t="str">
        <f aca="false">IF(G250="","",IF(H250="نعم",ROUND(G250/(1+الإعدادات!$B$9),2),G250))</f>
        <v/>
      </c>
      <c r="J250" s="20" t="str">
        <f aca="false">IF(G250="","",G250-I250)</f>
        <v/>
      </c>
      <c r="K250" s="20" t="str">
        <f aca="false">IF(AND(F250="",G250=""),"",LOOKUP(2,1/(K$5:K249&lt;&gt;""),K$5:K249)+N(F250)-N(G250))</f>
        <v/>
      </c>
      <c r="L250" s="18"/>
      <c r="M250" s="18"/>
    </row>
    <row r="251" customFormat="false" ht="15" hidden="false" customHeight="false" outlineLevel="0" collapsed="false">
      <c r="A251" s="17"/>
      <c r="B251" s="18"/>
      <c r="C251" s="18"/>
      <c r="D251" s="18"/>
      <c r="E251" s="18"/>
      <c r="F251" s="19"/>
      <c r="G251" s="19"/>
      <c r="H251" s="18"/>
      <c r="I251" s="20" t="str">
        <f aca="false">IF(G251="","",IF(H251="نعم",ROUND(G251/(1+الإعدادات!$B$9),2),G251))</f>
        <v/>
      </c>
      <c r="J251" s="20" t="str">
        <f aca="false">IF(G251="","",G251-I251)</f>
        <v/>
      </c>
      <c r="K251" s="20" t="str">
        <f aca="false">IF(AND(F251="",G251=""),"",LOOKUP(2,1/(K$5:K250&lt;&gt;""),K$5:K250)+N(F251)-N(G251))</f>
        <v/>
      </c>
      <c r="L251" s="18"/>
      <c r="M251" s="18"/>
    </row>
    <row r="252" customFormat="false" ht="15" hidden="false" customHeight="false" outlineLevel="0" collapsed="false">
      <c r="A252" s="17"/>
      <c r="B252" s="18"/>
      <c r="C252" s="18"/>
      <c r="D252" s="18"/>
      <c r="E252" s="18"/>
      <c r="F252" s="19"/>
      <c r="G252" s="19"/>
      <c r="H252" s="18"/>
      <c r="I252" s="20" t="str">
        <f aca="false">IF(G252="","",IF(H252="نعم",ROUND(G252/(1+الإعدادات!$B$9),2),G252))</f>
        <v/>
      </c>
      <c r="J252" s="20" t="str">
        <f aca="false">IF(G252="","",G252-I252)</f>
        <v/>
      </c>
      <c r="K252" s="20" t="str">
        <f aca="false">IF(AND(F252="",G252=""),"",LOOKUP(2,1/(K$5:K251&lt;&gt;""),K$5:K251)+N(F252)-N(G252))</f>
        <v/>
      </c>
      <c r="L252" s="18"/>
      <c r="M252" s="18"/>
    </row>
    <row r="253" customFormat="false" ht="15" hidden="false" customHeight="false" outlineLevel="0" collapsed="false">
      <c r="A253" s="17"/>
      <c r="B253" s="18"/>
      <c r="C253" s="18"/>
      <c r="D253" s="18"/>
      <c r="E253" s="18"/>
      <c r="F253" s="19"/>
      <c r="G253" s="19"/>
      <c r="H253" s="18"/>
      <c r="I253" s="20" t="str">
        <f aca="false">IF(G253="","",IF(H253="نعم",ROUND(G253/(1+الإعدادات!$B$9),2),G253))</f>
        <v/>
      </c>
      <c r="J253" s="20" t="str">
        <f aca="false">IF(G253="","",G253-I253)</f>
        <v/>
      </c>
      <c r="K253" s="20" t="str">
        <f aca="false">IF(AND(F253="",G253=""),"",LOOKUP(2,1/(K$5:K252&lt;&gt;""),K$5:K252)+N(F253)-N(G253))</f>
        <v/>
      </c>
      <c r="L253" s="18"/>
      <c r="M253" s="18"/>
    </row>
    <row r="254" customFormat="false" ht="15" hidden="false" customHeight="false" outlineLevel="0" collapsed="false">
      <c r="A254" s="17"/>
      <c r="B254" s="18"/>
      <c r="C254" s="18"/>
      <c r="D254" s="18"/>
      <c r="E254" s="18"/>
      <c r="F254" s="19"/>
      <c r="G254" s="19"/>
      <c r="H254" s="18"/>
      <c r="I254" s="20" t="str">
        <f aca="false">IF(G254="","",IF(H254="نعم",ROUND(G254/(1+الإعدادات!$B$9),2),G254))</f>
        <v/>
      </c>
      <c r="J254" s="20" t="str">
        <f aca="false">IF(G254="","",G254-I254)</f>
        <v/>
      </c>
      <c r="K254" s="20" t="str">
        <f aca="false">IF(AND(F254="",G254=""),"",LOOKUP(2,1/(K$5:K253&lt;&gt;""),K$5:K253)+N(F254)-N(G254))</f>
        <v/>
      </c>
      <c r="L254" s="18"/>
      <c r="M254" s="18"/>
    </row>
    <row r="255" customFormat="false" ht="15" hidden="false" customHeight="false" outlineLevel="0" collapsed="false">
      <c r="A255" s="17"/>
      <c r="B255" s="18"/>
      <c r="C255" s="18"/>
      <c r="D255" s="18"/>
      <c r="E255" s="18"/>
      <c r="F255" s="19"/>
      <c r="G255" s="19"/>
      <c r="H255" s="18"/>
      <c r="I255" s="20" t="str">
        <f aca="false">IF(G255="","",IF(H255="نعم",ROUND(G255/(1+الإعدادات!$B$9),2),G255))</f>
        <v/>
      </c>
      <c r="J255" s="20" t="str">
        <f aca="false">IF(G255="","",G255-I255)</f>
        <v/>
      </c>
      <c r="K255" s="20" t="str">
        <f aca="false">IF(AND(F255="",G255=""),"",LOOKUP(2,1/(K$5:K254&lt;&gt;""),K$5:K254)+N(F255)-N(G255))</f>
        <v/>
      </c>
      <c r="L255" s="18"/>
      <c r="M255" s="18"/>
    </row>
    <row r="256" customFormat="false" ht="15" hidden="false" customHeight="false" outlineLevel="0" collapsed="false">
      <c r="A256" s="17"/>
      <c r="B256" s="18"/>
      <c r="C256" s="18"/>
      <c r="D256" s="18"/>
      <c r="E256" s="18"/>
      <c r="F256" s="19"/>
      <c r="G256" s="19"/>
      <c r="H256" s="18"/>
      <c r="I256" s="20" t="str">
        <f aca="false">IF(G256="","",IF(H256="نعم",ROUND(G256/(1+الإعدادات!$B$9),2),G256))</f>
        <v/>
      </c>
      <c r="J256" s="20" t="str">
        <f aca="false">IF(G256="","",G256-I256)</f>
        <v/>
      </c>
      <c r="K256" s="20" t="str">
        <f aca="false">IF(AND(F256="",G256=""),"",LOOKUP(2,1/(K$5:K255&lt;&gt;""),K$5:K255)+N(F256)-N(G256))</f>
        <v/>
      </c>
      <c r="L256" s="18"/>
      <c r="M256" s="18"/>
    </row>
    <row r="257" customFormat="false" ht="15" hidden="false" customHeight="false" outlineLevel="0" collapsed="false">
      <c r="A257" s="17"/>
      <c r="B257" s="18"/>
      <c r="C257" s="18"/>
      <c r="D257" s="18"/>
      <c r="E257" s="18"/>
      <c r="F257" s="19"/>
      <c r="G257" s="19"/>
      <c r="H257" s="18"/>
      <c r="I257" s="20" t="str">
        <f aca="false">IF(G257="","",IF(H257="نعم",ROUND(G257/(1+الإعدادات!$B$9),2),G257))</f>
        <v/>
      </c>
      <c r="J257" s="20" t="str">
        <f aca="false">IF(G257="","",G257-I257)</f>
        <v/>
      </c>
      <c r="K257" s="20" t="str">
        <f aca="false">IF(AND(F257="",G257=""),"",LOOKUP(2,1/(K$5:K256&lt;&gt;""),K$5:K256)+N(F257)-N(G257))</f>
        <v/>
      </c>
      <c r="L257" s="18"/>
      <c r="M257" s="18"/>
    </row>
    <row r="258" customFormat="false" ht="15" hidden="false" customHeight="false" outlineLevel="0" collapsed="false">
      <c r="A258" s="17"/>
      <c r="B258" s="18"/>
      <c r="C258" s="18"/>
      <c r="D258" s="18"/>
      <c r="E258" s="18"/>
      <c r="F258" s="19"/>
      <c r="G258" s="19"/>
      <c r="H258" s="18"/>
      <c r="I258" s="20" t="str">
        <f aca="false">IF(G258="","",IF(H258="نعم",ROUND(G258/(1+الإعدادات!$B$9),2),G258))</f>
        <v/>
      </c>
      <c r="J258" s="20" t="str">
        <f aca="false">IF(G258="","",G258-I258)</f>
        <v/>
      </c>
      <c r="K258" s="20" t="str">
        <f aca="false">IF(AND(F258="",G258=""),"",LOOKUP(2,1/(K$5:K257&lt;&gt;""),K$5:K257)+N(F258)-N(G258))</f>
        <v/>
      </c>
      <c r="L258" s="18"/>
      <c r="M258" s="18"/>
    </row>
    <row r="259" customFormat="false" ht="15" hidden="false" customHeight="false" outlineLevel="0" collapsed="false">
      <c r="A259" s="17"/>
      <c r="B259" s="18"/>
      <c r="C259" s="18"/>
      <c r="D259" s="18"/>
      <c r="E259" s="18"/>
      <c r="F259" s="19"/>
      <c r="G259" s="19"/>
      <c r="H259" s="18"/>
      <c r="I259" s="20" t="str">
        <f aca="false">IF(G259="","",IF(H259="نعم",ROUND(G259/(1+الإعدادات!$B$9),2),G259))</f>
        <v/>
      </c>
      <c r="J259" s="20" t="str">
        <f aca="false">IF(G259="","",G259-I259)</f>
        <v/>
      </c>
      <c r="K259" s="20" t="str">
        <f aca="false">IF(AND(F259="",G259=""),"",LOOKUP(2,1/(K$5:K258&lt;&gt;""),K$5:K258)+N(F259)-N(G259))</f>
        <v/>
      </c>
      <c r="L259" s="18"/>
      <c r="M259" s="18"/>
    </row>
    <row r="260" customFormat="false" ht="15" hidden="false" customHeight="false" outlineLevel="0" collapsed="false">
      <c r="A260" s="17"/>
      <c r="B260" s="18"/>
      <c r="C260" s="18"/>
      <c r="D260" s="18"/>
      <c r="E260" s="18"/>
      <c r="F260" s="19"/>
      <c r="G260" s="19"/>
      <c r="H260" s="18"/>
      <c r="I260" s="20" t="str">
        <f aca="false">IF(G260="","",IF(H260="نعم",ROUND(G260/(1+الإعدادات!$B$9),2),G260))</f>
        <v/>
      </c>
      <c r="J260" s="20" t="str">
        <f aca="false">IF(G260="","",G260-I260)</f>
        <v/>
      </c>
      <c r="K260" s="20" t="str">
        <f aca="false">IF(AND(F260="",G260=""),"",LOOKUP(2,1/(K$5:K259&lt;&gt;""),K$5:K259)+N(F260)-N(G260))</f>
        <v/>
      </c>
      <c r="L260" s="18"/>
      <c r="M260" s="18"/>
    </row>
    <row r="261" customFormat="false" ht="15" hidden="false" customHeight="false" outlineLevel="0" collapsed="false">
      <c r="A261" s="17"/>
      <c r="B261" s="18"/>
      <c r="C261" s="18"/>
      <c r="D261" s="18"/>
      <c r="E261" s="18"/>
      <c r="F261" s="19"/>
      <c r="G261" s="19"/>
      <c r="H261" s="18"/>
      <c r="I261" s="20" t="str">
        <f aca="false">IF(G261="","",IF(H261="نعم",ROUND(G261/(1+الإعدادات!$B$9),2),G261))</f>
        <v/>
      </c>
      <c r="J261" s="20" t="str">
        <f aca="false">IF(G261="","",G261-I261)</f>
        <v/>
      </c>
      <c r="K261" s="20" t="str">
        <f aca="false">IF(AND(F261="",G261=""),"",LOOKUP(2,1/(K$5:K260&lt;&gt;""),K$5:K260)+N(F261)-N(G261))</f>
        <v/>
      </c>
      <c r="L261" s="18"/>
      <c r="M261" s="18"/>
    </row>
    <row r="262" customFormat="false" ht="15" hidden="false" customHeight="false" outlineLevel="0" collapsed="false">
      <c r="A262" s="17"/>
      <c r="B262" s="18"/>
      <c r="C262" s="18"/>
      <c r="D262" s="18"/>
      <c r="E262" s="18"/>
      <c r="F262" s="19"/>
      <c r="G262" s="19"/>
      <c r="H262" s="18"/>
      <c r="I262" s="20" t="str">
        <f aca="false">IF(G262="","",IF(H262="نعم",ROUND(G262/(1+الإعدادات!$B$9),2),G262))</f>
        <v/>
      </c>
      <c r="J262" s="20" t="str">
        <f aca="false">IF(G262="","",G262-I262)</f>
        <v/>
      </c>
      <c r="K262" s="20" t="str">
        <f aca="false">IF(AND(F262="",G262=""),"",LOOKUP(2,1/(K$5:K261&lt;&gt;""),K$5:K261)+N(F262)-N(G262))</f>
        <v/>
      </c>
      <c r="L262" s="18"/>
      <c r="M262" s="18"/>
    </row>
    <row r="263" customFormat="false" ht="15" hidden="false" customHeight="false" outlineLevel="0" collapsed="false">
      <c r="A263" s="17"/>
      <c r="B263" s="18"/>
      <c r="C263" s="18"/>
      <c r="D263" s="18"/>
      <c r="E263" s="18"/>
      <c r="F263" s="19"/>
      <c r="G263" s="19"/>
      <c r="H263" s="18"/>
      <c r="I263" s="20" t="str">
        <f aca="false">IF(G263="","",IF(H263="نعم",ROUND(G263/(1+الإعدادات!$B$9),2),G263))</f>
        <v/>
      </c>
      <c r="J263" s="20" t="str">
        <f aca="false">IF(G263="","",G263-I263)</f>
        <v/>
      </c>
      <c r="K263" s="20" t="str">
        <f aca="false">IF(AND(F263="",G263=""),"",LOOKUP(2,1/(K$5:K262&lt;&gt;""),K$5:K262)+N(F263)-N(G263))</f>
        <v/>
      </c>
      <c r="L263" s="18"/>
      <c r="M263" s="18"/>
    </row>
    <row r="264" customFormat="false" ht="15" hidden="false" customHeight="false" outlineLevel="0" collapsed="false">
      <c r="A264" s="17"/>
      <c r="B264" s="18"/>
      <c r="C264" s="18"/>
      <c r="D264" s="18"/>
      <c r="E264" s="18"/>
      <c r="F264" s="19"/>
      <c r="G264" s="19"/>
      <c r="H264" s="18"/>
      <c r="I264" s="20" t="str">
        <f aca="false">IF(G264="","",IF(H264="نعم",ROUND(G264/(1+الإعدادات!$B$9),2),G264))</f>
        <v/>
      </c>
      <c r="J264" s="20" t="str">
        <f aca="false">IF(G264="","",G264-I264)</f>
        <v/>
      </c>
      <c r="K264" s="20" t="str">
        <f aca="false">IF(AND(F264="",G264=""),"",LOOKUP(2,1/(K$5:K263&lt;&gt;""),K$5:K263)+N(F264)-N(G264))</f>
        <v/>
      </c>
      <c r="L264" s="18"/>
      <c r="M264" s="18"/>
    </row>
    <row r="265" customFormat="false" ht="15" hidden="false" customHeight="false" outlineLevel="0" collapsed="false">
      <c r="A265" s="17"/>
      <c r="B265" s="18"/>
      <c r="C265" s="18"/>
      <c r="D265" s="18"/>
      <c r="E265" s="18"/>
      <c r="F265" s="19"/>
      <c r="G265" s="19"/>
      <c r="H265" s="18"/>
      <c r="I265" s="20" t="str">
        <f aca="false">IF(G265="","",IF(H265="نعم",ROUND(G265/(1+الإعدادات!$B$9),2),G265))</f>
        <v/>
      </c>
      <c r="J265" s="20" t="str">
        <f aca="false">IF(G265="","",G265-I265)</f>
        <v/>
      </c>
      <c r="K265" s="20" t="str">
        <f aca="false">IF(AND(F265="",G265=""),"",LOOKUP(2,1/(K$5:K264&lt;&gt;""),K$5:K264)+N(F265)-N(G265))</f>
        <v/>
      </c>
      <c r="L265" s="18"/>
      <c r="M265" s="18"/>
    </row>
    <row r="266" customFormat="false" ht="15" hidden="false" customHeight="false" outlineLevel="0" collapsed="false">
      <c r="A266" s="17"/>
      <c r="B266" s="18"/>
      <c r="C266" s="18"/>
      <c r="D266" s="18"/>
      <c r="E266" s="18"/>
      <c r="F266" s="19"/>
      <c r="G266" s="19"/>
      <c r="H266" s="18"/>
      <c r="I266" s="20" t="str">
        <f aca="false">IF(G266="","",IF(H266="نعم",ROUND(G266/(1+الإعدادات!$B$9),2),G266))</f>
        <v/>
      </c>
      <c r="J266" s="20" t="str">
        <f aca="false">IF(G266="","",G266-I266)</f>
        <v/>
      </c>
      <c r="K266" s="20" t="str">
        <f aca="false">IF(AND(F266="",G266=""),"",LOOKUP(2,1/(K$5:K265&lt;&gt;""),K$5:K265)+N(F266)-N(G266))</f>
        <v/>
      </c>
      <c r="L266" s="18"/>
      <c r="M266" s="18"/>
    </row>
    <row r="267" customFormat="false" ht="15" hidden="false" customHeight="false" outlineLevel="0" collapsed="false">
      <c r="A267" s="17"/>
      <c r="B267" s="18"/>
      <c r="C267" s="18"/>
      <c r="D267" s="18"/>
      <c r="E267" s="18"/>
      <c r="F267" s="19"/>
      <c r="G267" s="19"/>
      <c r="H267" s="18"/>
      <c r="I267" s="20" t="str">
        <f aca="false">IF(G267="","",IF(H267="نعم",ROUND(G267/(1+الإعدادات!$B$9),2),G267))</f>
        <v/>
      </c>
      <c r="J267" s="20" t="str">
        <f aca="false">IF(G267="","",G267-I267)</f>
        <v/>
      </c>
      <c r="K267" s="20" t="str">
        <f aca="false">IF(AND(F267="",G267=""),"",LOOKUP(2,1/(K$5:K266&lt;&gt;""),K$5:K266)+N(F267)-N(G267))</f>
        <v/>
      </c>
      <c r="L267" s="18"/>
      <c r="M267" s="18"/>
    </row>
    <row r="268" customFormat="false" ht="15" hidden="false" customHeight="false" outlineLevel="0" collapsed="false">
      <c r="A268" s="17"/>
      <c r="B268" s="18"/>
      <c r="C268" s="18"/>
      <c r="D268" s="18"/>
      <c r="E268" s="18"/>
      <c r="F268" s="19"/>
      <c r="G268" s="19"/>
      <c r="H268" s="18"/>
      <c r="I268" s="20" t="str">
        <f aca="false">IF(G268="","",IF(H268="نعم",ROUND(G268/(1+الإعدادات!$B$9),2),G268))</f>
        <v/>
      </c>
      <c r="J268" s="20" t="str">
        <f aca="false">IF(G268="","",G268-I268)</f>
        <v/>
      </c>
      <c r="K268" s="20" t="str">
        <f aca="false">IF(AND(F268="",G268=""),"",LOOKUP(2,1/(K$5:K267&lt;&gt;""),K$5:K267)+N(F268)-N(G268))</f>
        <v/>
      </c>
      <c r="L268" s="18"/>
      <c r="M268" s="18"/>
    </row>
    <row r="269" customFormat="false" ht="15" hidden="false" customHeight="false" outlineLevel="0" collapsed="false">
      <c r="A269" s="17"/>
      <c r="B269" s="18"/>
      <c r="C269" s="18"/>
      <c r="D269" s="18"/>
      <c r="E269" s="18"/>
      <c r="F269" s="19"/>
      <c r="G269" s="19"/>
      <c r="H269" s="18"/>
      <c r="I269" s="20" t="str">
        <f aca="false">IF(G269="","",IF(H269="نعم",ROUND(G269/(1+الإعدادات!$B$9),2),G269))</f>
        <v/>
      </c>
      <c r="J269" s="20" t="str">
        <f aca="false">IF(G269="","",G269-I269)</f>
        <v/>
      </c>
      <c r="K269" s="20" t="str">
        <f aca="false">IF(AND(F269="",G269=""),"",LOOKUP(2,1/(K$5:K268&lt;&gt;""),K$5:K268)+N(F269)-N(G269))</f>
        <v/>
      </c>
      <c r="L269" s="18"/>
      <c r="M269" s="18"/>
    </row>
    <row r="270" customFormat="false" ht="15" hidden="false" customHeight="false" outlineLevel="0" collapsed="false">
      <c r="A270" s="17"/>
      <c r="B270" s="18"/>
      <c r="C270" s="18"/>
      <c r="D270" s="18"/>
      <c r="E270" s="18"/>
      <c r="F270" s="19"/>
      <c r="G270" s="19"/>
      <c r="H270" s="18"/>
      <c r="I270" s="20" t="str">
        <f aca="false">IF(G270="","",IF(H270="نعم",ROUND(G270/(1+الإعدادات!$B$9),2),G270))</f>
        <v/>
      </c>
      <c r="J270" s="20" t="str">
        <f aca="false">IF(G270="","",G270-I270)</f>
        <v/>
      </c>
      <c r="K270" s="20" t="str">
        <f aca="false">IF(AND(F270="",G270=""),"",LOOKUP(2,1/(K$5:K269&lt;&gt;""),K$5:K269)+N(F270)-N(G270))</f>
        <v/>
      </c>
      <c r="L270" s="18"/>
      <c r="M270" s="18"/>
    </row>
    <row r="271" customFormat="false" ht="15" hidden="false" customHeight="false" outlineLevel="0" collapsed="false">
      <c r="A271" s="17"/>
      <c r="B271" s="18"/>
      <c r="C271" s="18"/>
      <c r="D271" s="18"/>
      <c r="E271" s="18"/>
      <c r="F271" s="19"/>
      <c r="G271" s="19"/>
      <c r="H271" s="18"/>
      <c r="I271" s="20" t="str">
        <f aca="false">IF(G271="","",IF(H271="نعم",ROUND(G271/(1+الإعدادات!$B$9),2),G271))</f>
        <v/>
      </c>
      <c r="J271" s="20" t="str">
        <f aca="false">IF(G271="","",G271-I271)</f>
        <v/>
      </c>
      <c r="K271" s="20" t="str">
        <f aca="false">IF(AND(F271="",G271=""),"",LOOKUP(2,1/(K$5:K270&lt;&gt;""),K$5:K270)+N(F271)-N(G271))</f>
        <v/>
      </c>
      <c r="L271" s="18"/>
      <c r="M271" s="18"/>
    </row>
    <row r="272" customFormat="false" ht="15" hidden="false" customHeight="false" outlineLevel="0" collapsed="false">
      <c r="A272" s="17"/>
      <c r="B272" s="18"/>
      <c r="C272" s="18"/>
      <c r="D272" s="18"/>
      <c r="E272" s="18"/>
      <c r="F272" s="19"/>
      <c r="G272" s="19"/>
      <c r="H272" s="18"/>
      <c r="I272" s="20" t="str">
        <f aca="false">IF(G272="","",IF(H272="نعم",ROUND(G272/(1+الإعدادات!$B$9),2),G272))</f>
        <v/>
      </c>
      <c r="J272" s="20" t="str">
        <f aca="false">IF(G272="","",G272-I272)</f>
        <v/>
      </c>
      <c r="K272" s="20" t="str">
        <f aca="false">IF(AND(F272="",G272=""),"",LOOKUP(2,1/(K$5:K271&lt;&gt;""),K$5:K271)+N(F272)-N(G272))</f>
        <v/>
      </c>
      <c r="L272" s="18"/>
      <c r="M272" s="18"/>
    </row>
    <row r="273" customFormat="false" ht="15" hidden="false" customHeight="false" outlineLevel="0" collapsed="false">
      <c r="A273" s="17"/>
      <c r="B273" s="18"/>
      <c r="C273" s="18"/>
      <c r="D273" s="18"/>
      <c r="E273" s="18"/>
      <c r="F273" s="19"/>
      <c r="G273" s="19"/>
      <c r="H273" s="18"/>
      <c r="I273" s="20" t="str">
        <f aca="false">IF(G273="","",IF(H273="نعم",ROUND(G273/(1+الإعدادات!$B$9),2),G273))</f>
        <v/>
      </c>
      <c r="J273" s="20" t="str">
        <f aca="false">IF(G273="","",G273-I273)</f>
        <v/>
      </c>
      <c r="K273" s="20" t="str">
        <f aca="false">IF(AND(F273="",G273=""),"",LOOKUP(2,1/(K$5:K272&lt;&gt;""),K$5:K272)+N(F273)-N(G273))</f>
        <v/>
      </c>
      <c r="L273" s="18"/>
      <c r="M273" s="18"/>
    </row>
    <row r="274" customFormat="false" ht="15" hidden="false" customHeight="false" outlineLevel="0" collapsed="false">
      <c r="A274" s="17"/>
      <c r="B274" s="18"/>
      <c r="C274" s="18"/>
      <c r="D274" s="18"/>
      <c r="E274" s="18"/>
      <c r="F274" s="19"/>
      <c r="G274" s="19"/>
      <c r="H274" s="18"/>
      <c r="I274" s="20" t="str">
        <f aca="false">IF(G274="","",IF(H274="نعم",ROUND(G274/(1+الإعدادات!$B$9),2),G274))</f>
        <v/>
      </c>
      <c r="J274" s="20" t="str">
        <f aca="false">IF(G274="","",G274-I274)</f>
        <v/>
      </c>
      <c r="K274" s="20" t="str">
        <f aca="false">IF(AND(F274="",G274=""),"",LOOKUP(2,1/(K$5:K273&lt;&gt;""),K$5:K273)+N(F274)-N(G274))</f>
        <v/>
      </c>
      <c r="L274" s="18"/>
      <c r="M274" s="18"/>
    </row>
    <row r="275" customFormat="false" ht="15" hidden="false" customHeight="false" outlineLevel="0" collapsed="false">
      <c r="A275" s="17"/>
      <c r="B275" s="18"/>
      <c r="C275" s="18"/>
      <c r="D275" s="18"/>
      <c r="E275" s="18"/>
      <c r="F275" s="19"/>
      <c r="G275" s="19"/>
      <c r="H275" s="18"/>
      <c r="I275" s="20" t="str">
        <f aca="false">IF(G275="","",IF(H275="نعم",ROUND(G275/(1+الإعدادات!$B$9),2),G275))</f>
        <v/>
      </c>
      <c r="J275" s="20" t="str">
        <f aca="false">IF(G275="","",G275-I275)</f>
        <v/>
      </c>
      <c r="K275" s="20" t="str">
        <f aca="false">IF(AND(F275="",G275=""),"",LOOKUP(2,1/(K$5:K274&lt;&gt;""),K$5:K274)+N(F275)-N(G275))</f>
        <v/>
      </c>
      <c r="L275" s="18"/>
      <c r="M275" s="18"/>
    </row>
    <row r="276" customFormat="false" ht="15" hidden="false" customHeight="false" outlineLevel="0" collapsed="false">
      <c r="A276" s="17"/>
      <c r="B276" s="18"/>
      <c r="C276" s="18"/>
      <c r="D276" s="18"/>
      <c r="E276" s="18"/>
      <c r="F276" s="19"/>
      <c r="G276" s="19"/>
      <c r="H276" s="18"/>
      <c r="I276" s="20" t="str">
        <f aca="false">IF(G276="","",IF(H276="نعم",ROUND(G276/(1+الإعدادات!$B$9),2),G276))</f>
        <v/>
      </c>
      <c r="J276" s="20" t="str">
        <f aca="false">IF(G276="","",G276-I276)</f>
        <v/>
      </c>
      <c r="K276" s="20" t="str">
        <f aca="false">IF(AND(F276="",G276=""),"",LOOKUP(2,1/(K$5:K275&lt;&gt;""),K$5:K275)+N(F276)-N(G276))</f>
        <v/>
      </c>
      <c r="L276" s="18"/>
      <c r="M276" s="18"/>
    </row>
    <row r="277" customFormat="false" ht="15" hidden="false" customHeight="false" outlineLevel="0" collapsed="false">
      <c r="A277" s="17"/>
      <c r="B277" s="18"/>
      <c r="C277" s="18"/>
      <c r="D277" s="18"/>
      <c r="E277" s="18"/>
      <c r="F277" s="19"/>
      <c r="G277" s="19"/>
      <c r="H277" s="18"/>
      <c r="I277" s="20" t="str">
        <f aca="false">IF(G277="","",IF(H277="نعم",ROUND(G277/(1+الإعدادات!$B$9),2),G277))</f>
        <v/>
      </c>
      <c r="J277" s="20" t="str">
        <f aca="false">IF(G277="","",G277-I277)</f>
        <v/>
      </c>
      <c r="K277" s="20" t="str">
        <f aca="false">IF(AND(F277="",G277=""),"",LOOKUP(2,1/(K$5:K276&lt;&gt;""),K$5:K276)+N(F277)-N(G277))</f>
        <v/>
      </c>
      <c r="L277" s="18"/>
      <c r="M277" s="18"/>
    </row>
    <row r="278" customFormat="false" ht="15" hidden="false" customHeight="false" outlineLevel="0" collapsed="false">
      <c r="A278" s="17"/>
      <c r="B278" s="18"/>
      <c r="C278" s="18"/>
      <c r="D278" s="18"/>
      <c r="E278" s="18"/>
      <c r="F278" s="19"/>
      <c r="G278" s="19"/>
      <c r="H278" s="18"/>
      <c r="I278" s="20" t="str">
        <f aca="false">IF(G278="","",IF(H278="نعم",ROUND(G278/(1+الإعدادات!$B$9),2),G278))</f>
        <v/>
      </c>
      <c r="J278" s="20" t="str">
        <f aca="false">IF(G278="","",G278-I278)</f>
        <v/>
      </c>
      <c r="K278" s="20" t="str">
        <f aca="false">IF(AND(F278="",G278=""),"",LOOKUP(2,1/(K$5:K277&lt;&gt;""),K$5:K277)+N(F278)-N(G278))</f>
        <v/>
      </c>
      <c r="L278" s="18"/>
      <c r="M278" s="18"/>
    </row>
    <row r="279" customFormat="false" ht="15" hidden="false" customHeight="false" outlineLevel="0" collapsed="false">
      <c r="A279" s="17"/>
      <c r="B279" s="18"/>
      <c r="C279" s="18"/>
      <c r="D279" s="18"/>
      <c r="E279" s="18"/>
      <c r="F279" s="19"/>
      <c r="G279" s="19"/>
      <c r="H279" s="18"/>
      <c r="I279" s="20" t="str">
        <f aca="false">IF(G279="","",IF(H279="نعم",ROUND(G279/(1+الإعدادات!$B$9),2),G279))</f>
        <v/>
      </c>
      <c r="J279" s="20" t="str">
        <f aca="false">IF(G279="","",G279-I279)</f>
        <v/>
      </c>
      <c r="K279" s="20" t="str">
        <f aca="false">IF(AND(F279="",G279=""),"",LOOKUP(2,1/(K$5:K278&lt;&gt;""),K$5:K278)+N(F279)-N(G279))</f>
        <v/>
      </c>
      <c r="L279" s="18"/>
      <c r="M279" s="18"/>
    </row>
    <row r="280" customFormat="false" ht="15" hidden="false" customHeight="false" outlineLevel="0" collapsed="false">
      <c r="A280" s="17"/>
      <c r="B280" s="18"/>
      <c r="C280" s="18"/>
      <c r="D280" s="18"/>
      <c r="E280" s="18"/>
      <c r="F280" s="19"/>
      <c r="G280" s="19"/>
      <c r="H280" s="18"/>
      <c r="I280" s="20" t="str">
        <f aca="false">IF(G280="","",IF(H280="نعم",ROUND(G280/(1+الإعدادات!$B$9),2),G280))</f>
        <v/>
      </c>
      <c r="J280" s="20" t="str">
        <f aca="false">IF(G280="","",G280-I280)</f>
        <v/>
      </c>
      <c r="K280" s="20" t="str">
        <f aca="false">IF(AND(F280="",G280=""),"",LOOKUP(2,1/(K$5:K279&lt;&gt;""),K$5:K279)+N(F280)-N(G280))</f>
        <v/>
      </c>
      <c r="L280" s="18"/>
      <c r="M280" s="18"/>
    </row>
    <row r="281" customFormat="false" ht="15" hidden="false" customHeight="false" outlineLevel="0" collapsed="false">
      <c r="A281" s="17"/>
      <c r="B281" s="18"/>
      <c r="C281" s="18"/>
      <c r="D281" s="18"/>
      <c r="E281" s="18"/>
      <c r="F281" s="19"/>
      <c r="G281" s="19"/>
      <c r="H281" s="18"/>
      <c r="I281" s="20" t="str">
        <f aca="false">IF(G281="","",IF(H281="نعم",ROUND(G281/(1+الإعدادات!$B$9),2),G281))</f>
        <v/>
      </c>
      <c r="J281" s="20" t="str">
        <f aca="false">IF(G281="","",G281-I281)</f>
        <v/>
      </c>
      <c r="K281" s="20" t="str">
        <f aca="false">IF(AND(F281="",G281=""),"",LOOKUP(2,1/(K$5:K280&lt;&gt;""),K$5:K280)+N(F281)-N(G281))</f>
        <v/>
      </c>
      <c r="L281" s="18"/>
      <c r="M281" s="18"/>
    </row>
    <row r="282" customFormat="false" ht="15" hidden="false" customHeight="false" outlineLevel="0" collapsed="false">
      <c r="A282" s="17"/>
      <c r="B282" s="18"/>
      <c r="C282" s="18"/>
      <c r="D282" s="18"/>
      <c r="E282" s="18"/>
      <c r="F282" s="19"/>
      <c r="G282" s="19"/>
      <c r="H282" s="18"/>
      <c r="I282" s="20" t="str">
        <f aca="false">IF(G282="","",IF(H282="نعم",ROUND(G282/(1+الإعدادات!$B$9),2),G282))</f>
        <v/>
      </c>
      <c r="J282" s="20" t="str">
        <f aca="false">IF(G282="","",G282-I282)</f>
        <v/>
      </c>
      <c r="K282" s="20" t="str">
        <f aca="false">IF(AND(F282="",G282=""),"",LOOKUP(2,1/(K$5:K281&lt;&gt;""),K$5:K281)+N(F282)-N(G282))</f>
        <v/>
      </c>
      <c r="L282" s="18"/>
      <c r="M282" s="18"/>
    </row>
    <row r="283" customFormat="false" ht="15" hidden="false" customHeight="false" outlineLevel="0" collapsed="false">
      <c r="A283" s="17"/>
      <c r="B283" s="18"/>
      <c r="C283" s="18"/>
      <c r="D283" s="18"/>
      <c r="E283" s="18"/>
      <c r="F283" s="19"/>
      <c r="G283" s="19"/>
      <c r="H283" s="18"/>
      <c r="I283" s="20" t="str">
        <f aca="false">IF(G283="","",IF(H283="نعم",ROUND(G283/(1+الإعدادات!$B$9),2),G283))</f>
        <v/>
      </c>
      <c r="J283" s="20" t="str">
        <f aca="false">IF(G283="","",G283-I283)</f>
        <v/>
      </c>
      <c r="K283" s="20" t="str">
        <f aca="false">IF(AND(F283="",G283=""),"",LOOKUP(2,1/(K$5:K282&lt;&gt;""),K$5:K282)+N(F283)-N(G283))</f>
        <v/>
      </c>
      <c r="L283" s="18"/>
      <c r="M283" s="18"/>
    </row>
    <row r="284" customFormat="false" ht="15" hidden="false" customHeight="false" outlineLevel="0" collapsed="false">
      <c r="A284" s="17"/>
      <c r="B284" s="18"/>
      <c r="C284" s="18"/>
      <c r="D284" s="18"/>
      <c r="E284" s="18"/>
      <c r="F284" s="19"/>
      <c r="G284" s="19"/>
      <c r="H284" s="18"/>
      <c r="I284" s="20" t="str">
        <f aca="false">IF(G284="","",IF(H284="نعم",ROUND(G284/(1+الإعدادات!$B$9),2),G284))</f>
        <v/>
      </c>
      <c r="J284" s="20" t="str">
        <f aca="false">IF(G284="","",G284-I284)</f>
        <v/>
      </c>
      <c r="K284" s="20" t="str">
        <f aca="false">IF(AND(F284="",G284=""),"",LOOKUP(2,1/(K$5:K283&lt;&gt;""),K$5:K283)+N(F284)-N(G284))</f>
        <v/>
      </c>
      <c r="L284" s="18"/>
      <c r="M284" s="18"/>
    </row>
    <row r="285" customFormat="false" ht="15" hidden="false" customHeight="false" outlineLevel="0" collapsed="false">
      <c r="A285" s="17"/>
      <c r="B285" s="18"/>
      <c r="C285" s="18"/>
      <c r="D285" s="18"/>
      <c r="E285" s="18"/>
      <c r="F285" s="19"/>
      <c r="G285" s="19"/>
      <c r="H285" s="18"/>
      <c r="I285" s="20" t="str">
        <f aca="false">IF(G285="","",IF(H285="نعم",ROUND(G285/(1+الإعدادات!$B$9),2),G285))</f>
        <v/>
      </c>
      <c r="J285" s="20" t="str">
        <f aca="false">IF(G285="","",G285-I285)</f>
        <v/>
      </c>
      <c r="K285" s="20" t="str">
        <f aca="false">IF(AND(F285="",G285=""),"",LOOKUP(2,1/(K$5:K284&lt;&gt;""),K$5:K284)+N(F285)-N(G285))</f>
        <v/>
      </c>
      <c r="L285" s="18"/>
      <c r="M285" s="18"/>
    </row>
    <row r="286" customFormat="false" ht="15" hidden="false" customHeight="false" outlineLevel="0" collapsed="false">
      <c r="A286" s="17"/>
      <c r="B286" s="18"/>
      <c r="C286" s="18"/>
      <c r="D286" s="18"/>
      <c r="E286" s="18"/>
      <c r="F286" s="19"/>
      <c r="G286" s="19"/>
      <c r="H286" s="18"/>
      <c r="I286" s="20" t="str">
        <f aca="false">IF(G286="","",IF(H286="نعم",ROUND(G286/(1+الإعدادات!$B$9),2),G286))</f>
        <v/>
      </c>
      <c r="J286" s="20" t="str">
        <f aca="false">IF(G286="","",G286-I286)</f>
        <v/>
      </c>
      <c r="K286" s="20" t="str">
        <f aca="false">IF(AND(F286="",G286=""),"",LOOKUP(2,1/(K$5:K285&lt;&gt;""),K$5:K285)+N(F286)-N(G286))</f>
        <v/>
      </c>
      <c r="L286" s="18"/>
      <c r="M286" s="18"/>
    </row>
    <row r="287" customFormat="false" ht="15" hidden="false" customHeight="false" outlineLevel="0" collapsed="false">
      <c r="A287" s="17"/>
      <c r="B287" s="18"/>
      <c r="C287" s="18"/>
      <c r="D287" s="18"/>
      <c r="E287" s="18"/>
      <c r="F287" s="19"/>
      <c r="G287" s="19"/>
      <c r="H287" s="18"/>
      <c r="I287" s="20" t="str">
        <f aca="false">IF(G287="","",IF(H287="نعم",ROUND(G287/(1+الإعدادات!$B$9),2),G287))</f>
        <v/>
      </c>
      <c r="J287" s="20" t="str">
        <f aca="false">IF(G287="","",G287-I287)</f>
        <v/>
      </c>
      <c r="K287" s="20" t="str">
        <f aca="false">IF(AND(F287="",G287=""),"",LOOKUP(2,1/(K$5:K286&lt;&gt;""),K$5:K286)+N(F287)-N(G287))</f>
        <v/>
      </c>
      <c r="L287" s="18"/>
      <c r="M287" s="18"/>
    </row>
    <row r="288" customFormat="false" ht="15" hidden="false" customHeight="false" outlineLevel="0" collapsed="false">
      <c r="A288" s="17"/>
      <c r="B288" s="18"/>
      <c r="C288" s="18"/>
      <c r="D288" s="18"/>
      <c r="E288" s="18"/>
      <c r="F288" s="19"/>
      <c r="G288" s="19"/>
      <c r="H288" s="18"/>
      <c r="I288" s="20" t="str">
        <f aca="false">IF(G288="","",IF(H288="نعم",ROUND(G288/(1+الإعدادات!$B$9),2),G288))</f>
        <v/>
      </c>
      <c r="J288" s="20" t="str">
        <f aca="false">IF(G288="","",G288-I288)</f>
        <v/>
      </c>
      <c r="K288" s="20" t="str">
        <f aca="false">IF(AND(F288="",G288=""),"",LOOKUP(2,1/(K$5:K287&lt;&gt;""),K$5:K287)+N(F288)-N(G288))</f>
        <v/>
      </c>
      <c r="L288" s="18"/>
      <c r="M288" s="18"/>
    </row>
    <row r="289" customFormat="false" ht="15" hidden="false" customHeight="false" outlineLevel="0" collapsed="false">
      <c r="A289" s="17"/>
      <c r="B289" s="18"/>
      <c r="C289" s="18"/>
      <c r="D289" s="18"/>
      <c r="E289" s="18"/>
      <c r="F289" s="19"/>
      <c r="G289" s="19"/>
      <c r="H289" s="18"/>
      <c r="I289" s="20" t="str">
        <f aca="false">IF(G289="","",IF(H289="نعم",ROUND(G289/(1+الإعدادات!$B$9),2),G289))</f>
        <v/>
      </c>
      <c r="J289" s="20" t="str">
        <f aca="false">IF(G289="","",G289-I289)</f>
        <v/>
      </c>
      <c r="K289" s="20" t="str">
        <f aca="false">IF(AND(F289="",G289=""),"",LOOKUP(2,1/(K$5:K288&lt;&gt;""),K$5:K288)+N(F289)-N(G289))</f>
        <v/>
      </c>
      <c r="L289" s="18"/>
      <c r="M289" s="18"/>
    </row>
    <row r="290" customFormat="false" ht="15" hidden="false" customHeight="false" outlineLevel="0" collapsed="false">
      <c r="A290" s="17"/>
      <c r="B290" s="18"/>
      <c r="C290" s="18"/>
      <c r="D290" s="18"/>
      <c r="E290" s="18"/>
      <c r="F290" s="19"/>
      <c r="G290" s="19"/>
      <c r="H290" s="18"/>
      <c r="I290" s="20" t="str">
        <f aca="false">IF(G290="","",IF(H290="نعم",ROUND(G290/(1+الإعدادات!$B$9),2),G290))</f>
        <v/>
      </c>
      <c r="J290" s="20" t="str">
        <f aca="false">IF(G290="","",G290-I290)</f>
        <v/>
      </c>
      <c r="K290" s="20" t="str">
        <f aca="false">IF(AND(F290="",G290=""),"",LOOKUP(2,1/(K$5:K289&lt;&gt;""),K$5:K289)+N(F290)-N(G290))</f>
        <v/>
      </c>
      <c r="L290" s="18"/>
      <c r="M290" s="18"/>
    </row>
    <row r="291" customFormat="false" ht="15" hidden="false" customHeight="false" outlineLevel="0" collapsed="false">
      <c r="A291" s="17"/>
      <c r="B291" s="18"/>
      <c r="C291" s="18"/>
      <c r="D291" s="18"/>
      <c r="E291" s="18"/>
      <c r="F291" s="19"/>
      <c r="G291" s="19"/>
      <c r="H291" s="18"/>
      <c r="I291" s="20" t="str">
        <f aca="false">IF(G291="","",IF(H291="نعم",ROUND(G291/(1+الإعدادات!$B$9),2),G291))</f>
        <v/>
      </c>
      <c r="J291" s="20" t="str">
        <f aca="false">IF(G291="","",G291-I291)</f>
        <v/>
      </c>
      <c r="K291" s="20" t="str">
        <f aca="false">IF(AND(F291="",G291=""),"",LOOKUP(2,1/(K$5:K290&lt;&gt;""),K$5:K290)+N(F291)-N(G291))</f>
        <v/>
      </c>
      <c r="L291" s="18"/>
      <c r="M291" s="18"/>
    </row>
    <row r="292" customFormat="false" ht="15" hidden="false" customHeight="false" outlineLevel="0" collapsed="false">
      <c r="A292" s="17"/>
      <c r="B292" s="18"/>
      <c r="C292" s="18"/>
      <c r="D292" s="18"/>
      <c r="E292" s="18"/>
      <c r="F292" s="19"/>
      <c r="G292" s="19"/>
      <c r="H292" s="18"/>
      <c r="I292" s="20" t="str">
        <f aca="false">IF(G292="","",IF(H292="نعم",ROUND(G292/(1+الإعدادات!$B$9),2),G292))</f>
        <v/>
      </c>
      <c r="J292" s="20" t="str">
        <f aca="false">IF(G292="","",G292-I292)</f>
        <v/>
      </c>
      <c r="K292" s="20" t="str">
        <f aca="false">IF(AND(F292="",G292=""),"",LOOKUP(2,1/(K$5:K291&lt;&gt;""),K$5:K291)+N(F292)-N(G292))</f>
        <v/>
      </c>
      <c r="L292" s="18"/>
      <c r="M292" s="18"/>
    </row>
    <row r="293" customFormat="false" ht="15" hidden="false" customHeight="false" outlineLevel="0" collapsed="false">
      <c r="A293" s="17"/>
      <c r="B293" s="18"/>
      <c r="C293" s="18"/>
      <c r="D293" s="18"/>
      <c r="E293" s="18"/>
      <c r="F293" s="19"/>
      <c r="G293" s="19"/>
      <c r="H293" s="18"/>
      <c r="I293" s="20" t="str">
        <f aca="false">IF(G293="","",IF(H293="نعم",ROUND(G293/(1+الإعدادات!$B$9),2),G293))</f>
        <v/>
      </c>
      <c r="J293" s="20" t="str">
        <f aca="false">IF(G293="","",G293-I293)</f>
        <v/>
      </c>
      <c r="K293" s="20" t="str">
        <f aca="false">IF(AND(F293="",G293=""),"",LOOKUP(2,1/(K$5:K292&lt;&gt;""),K$5:K292)+N(F293)-N(G293))</f>
        <v/>
      </c>
      <c r="L293" s="18"/>
      <c r="M293" s="18"/>
    </row>
    <row r="294" customFormat="false" ht="15" hidden="false" customHeight="false" outlineLevel="0" collapsed="false">
      <c r="A294" s="17"/>
      <c r="B294" s="18"/>
      <c r="C294" s="18"/>
      <c r="D294" s="18"/>
      <c r="E294" s="18"/>
      <c r="F294" s="19"/>
      <c r="G294" s="19"/>
      <c r="H294" s="18"/>
      <c r="I294" s="20" t="str">
        <f aca="false">IF(G294="","",IF(H294="نعم",ROUND(G294/(1+الإعدادات!$B$9),2),G294))</f>
        <v/>
      </c>
      <c r="J294" s="20" t="str">
        <f aca="false">IF(G294="","",G294-I294)</f>
        <v/>
      </c>
      <c r="K294" s="20" t="str">
        <f aca="false">IF(AND(F294="",G294=""),"",LOOKUP(2,1/(K$5:K293&lt;&gt;""),K$5:K293)+N(F294)-N(G294))</f>
        <v/>
      </c>
      <c r="L294" s="18"/>
      <c r="M294" s="18"/>
    </row>
    <row r="295" customFormat="false" ht="15" hidden="false" customHeight="false" outlineLevel="0" collapsed="false">
      <c r="A295" s="17"/>
      <c r="B295" s="18"/>
      <c r="C295" s="18"/>
      <c r="D295" s="18"/>
      <c r="E295" s="18"/>
      <c r="F295" s="19"/>
      <c r="G295" s="19"/>
      <c r="H295" s="18"/>
      <c r="I295" s="20" t="str">
        <f aca="false">IF(G295="","",IF(H295="نعم",ROUND(G295/(1+الإعدادات!$B$9),2),G295))</f>
        <v/>
      </c>
      <c r="J295" s="20" t="str">
        <f aca="false">IF(G295="","",G295-I295)</f>
        <v/>
      </c>
      <c r="K295" s="20" t="str">
        <f aca="false">IF(AND(F295="",G295=""),"",LOOKUP(2,1/(K$5:K294&lt;&gt;""),K$5:K294)+N(F295)-N(G295))</f>
        <v/>
      </c>
      <c r="L295" s="18"/>
      <c r="M295" s="18"/>
    </row>
    <row r="296" customFormat="false" ht="15" hidden="false" customHeight="false" outlineLevel="0" collapsed="false">
      <c r="A296" s="17"/>
      <c r="B296" s="18"/>
      <c r="C296" s="18"/>
      <c r="D296" s="18"/>
      <c r="E296" s="18"/>
      <c r="F296" s="19"/>
      <c r="G296" s="19"/>
      <c r="H296" s="18"/>
      <c r="I296" s="20" t="str">
        <f aca="false">IF(G296="","",IF(H296="نعم",ROUND(G296/(1+الإعدادات!$B$9),2),G296))</f>
        <v/>
      </c>
      <c r="J296" s="20" t="str">
        <f aca="false">IF(G296="","",G296-I296)</f>
        <v/>
      </c>
      <c r="K296" s="20" t="str">
        <f aca="false">IF(AND(F296="",G296=""),"",LOOKUP(2,1/(K$5:K295&lt;&gt;""),K$5:K295)+N(F296)-N(G296))</f>
        <v/>
      </c>
      <c r="L296" s="18"/>
      <c r="M296" s="18"/>
    </row>
    <row r="297" customFormat="false" ht="15" hidden="false" customHeight="false" outlineLevel="0" collapsed="false">
      <c r="A297" s="17"/>
      <c r="B297" s="18"/>
      <c r="C297" s="18"/>
      <c r="D297" s="18"/>
      <c r="E297" s="18"/>
      <c r="F297" s="19"/>
      <c r="G297" s="19"/>
      <c r="H297" s="18"/>
      <c r="I297" s="20" t="str">
        <f aca="false">IF(G297="","",IF(H297="نعم",ROUND(G297/(1+الإعدادات!$B$9),2),G297))</f>
        <v/>
      </c>
      <c r="J297" s="20" t="str">
        <f aca="false">IF(G297="","",G297-I297)</f>
        <v/>
      </c>
      <c r="K297" s="20" t="str">
        <f aca="false">IF(AND(F297="",G297=""),"",LOOKUP(2,1/(K$5:K296&lt;&gt;""),K$5:K296)+N(F297)-N(G297))</f>
        <v/>
      </c>
      <c r="L297" s="18"/>
      <c r="M297" s="18"/>
    </row>
    <row r="298" customFormat="false" ht="15" hidden="false" customHeight="false" outlineLevel="0" collapsed="false">
      <c r="A298" s="17"/>
      <c r="B298" s="18"/>
      <c r="C298" s="18"/>
      <c r="D298" s="18"/>
      <c r="E298" s="18"/>
      <c r="F298" s="19"/>
      <c r="G298" s="19"/>
      <c r="H298" s="18"/>
      <c r="I298" s="20" t="str">
        <f aca="false">IF(G298="","",IF(H298="نعم",ROUND(G298/(1+الإعدادات!$B$9),2),G298))</f>
        <v/>
      </c>
      <c r="J298" s="20" t="str">
        <f aca="false">IF(G298="","",G298-I298)</f>
        <v/>
      </c>
      <c r="K298" s="20" t="str">
        <f aca="false">IF(AND(F298="",G298=""),"",LOOKUP(2,1/(K$5:K297&lt;&gt;""),K$5:K297)+N(F298)-N(G298))</f>
        <v/>
      </c>
      <c r="L298" s="18"/>
      <c r="M298" s="18"/>
    </row>
    <row r="299" customFormat="false" ht="15" hidden="false" customHeight="false" outlineLevel="0" collapsed="false">
      <c r="A299" s="17"/>
      <c r="B299" s="18"/>
      <c r="C299" s="18"/>
      <c r="D299" s="18"/>
      <c r="E299" s="18"/>
      <c r="F299" s="19"/>
      <c r="G299" s="19"/>
      <c r="H299" s="18"/>
      <c r="I299" s="20" t="str">
        <f aca="false">IF(G299="","",IF(H299="نعم",ROUND(G299/(1+الإعدادات!$B$9),2),G299))</f>
        <v/>
      </c>
      <c r="J299" s="20" t="str">
        <f aca="false">IF(G299="","",G299-I299)</f>
        <v/>
      </c>
      <c r="K299" s="20" t="str">
        <f aca="false">IF(AND(F299="",G299=""),"",LOOKUP(2,1/(K$5:K298&lt;&gt;""),K$5:K298)+N(F299)-N(G299))</f>
        <v/>
      </c>
      <c r="L299" s="18"/>
      <c r="M299" s="18"/>
    </row>
    <row r="300" customFormat="false" ht="15" hidden="false" customHeight="false" outlineLevel="0" collapsed="false">
      <c r="A300" s="17"/>
      <c r="B300" s="18"/>
      <c r="C300" s="18"/>
      <c r="D300" s="18"/>
      <c r="E300" s="18"/>
      <c r="F300" s="19"/>
      <c r="G300" s="19"/>
      <c r="H300" s="18"/>
      <c r="I300" s="20" t="str">
        <f aca="false">IF(G300="","",IF(H300="نعم",ROUND(G300/(1+الإعدادات!$B$9),2),G300))</f>
        <v/>
      </c>
      <c r="J300" s="20" t="str">
        <f aca="false">IF(G300="","",G300-I300)</f>
        <v/>
      </c>
      <c r="K300" s="20" t="str">
        <f aca="false">IF(AND(F300="",G300=""),"",LOOKUP(2,1/(K$5:K299&lt;&gt;""),K$5:K299)+N(F300)-N(G300))</f>
        <v/>
      </c>
      <c r="L300" s="18"/>
      <c r="M300" s="18"/>
    </row>
    <row r="301" customFormat="false" ht="15" hidden="false" customHeight="false" outlineLevel="0" collapsed="false">
      <c r="A301" s="17"/>
      <c r="B301" s="18"/>
      <c r="C301" s="18"/>
      <c r="D301" s="18"/>
      <c r="E301" s="18"/>
      <c r="F301" s="19"/>
      <c r="G301" s="19"/>
      <c r="H301" s="18"/>
      <c r="I301" s="20" t="str">
        <f aca="false">IF(G301="","",IF(H301="نعم",ROUND(G301/(1+الإعدادات!$B$9),2),G301))</f>
        <v/>
      </c>
      <c r="J301" s="20" t="str">
        <f aca="false">IF(G301="","",G301-I301)</f>
        <v/>
      </c>
      <c r="K301" s="20" t="str">
        <f aca="false">IF(AND(F301="",G301=""),"",LOOKUP(2,1/(K$5:K300&lt;&gt;""),K$5:K300)+N(F301)-N(G301))</f>
        <v/>
      </c>
      <c r="L301" s="18"/>
      <c r="M301" s="18"/>
    </row>
    <row r="302" customFormat="false" ht="15" hidden="false" customHeight="false" outlineLevel="0" collapsed="false">
      <c r="A302" s="17"/>
      <c r="B302" s="18"/>
      <c r="C302" s="18"/>
      <c r="D302" s="18"/>
      <c r="E302" s="18"/>
      <c r="F302" s="19"/>
      <c r="G302" s="19"/>
      <c r="H302" s="18"/>
      <c r="I302" s="20" t="str">
        <f aca="false">IF(G302="","",IF(H302="نعم",ROUND(G302/(1+الإعدادات!$B$9),2),G302))</f>
        <v/>
      </c>
      <c r="J302" s="20" t="str">
        <f aca="false">IF(G302="","",G302-I302)</f>
        <v/>
      </c>
      <c r="K302" s="20" t="str">
        <f aca="false">IF(AND(F302="",G302=""),"",LOOKUP(2,1/(K$5:K301&lt;&gt;""),K$5:K301)+N(F302)-N(G302))</f>
        <v/>
      </c>
      <c r="L302" s="18"/>
      <c r="M302" s="18"/>
    </row>
    <row r="303" customFormat="false" ht="15" hidden="false" customHeight="false" outlineLevel="0" collapsed="false">
      <c r="A303" s="17"/>
      <c r="B303" s="18"/>
      <c r="C303" s="18"/>
      <c r="D303" s="18"/>
      <c r="E303" s="18"/>
      <c r="F303" s="19"/>
      <c r="G303" s="19"/>
      <c r="H303" s="18"/>
      <c r="I303" s="20" t="str">
        <f aca="false">IF(G303="","",IF(H303="نعم",ROUND(G303/(1+الإعدادات!$B$9),2),G303))</f>
        <v/>
      </c>
      <c r="J303" s="20" t="str">
        <f aca="false">IF(G303="","",G303-I303)</f>
        <v/>
      </c>
      <c r="K303" s="20" t="str">
        <f aca="false">IF(AND(F303="",G303=""),"",LOOKUP(2,1/(K$5:K302&lt;&gt;""),K$5:K302)+N(F303)-N(G303))</f>
        <v/>
      </c>
      <c r="L303" s="18"/>
      <c r="M303" s="18"/>
    </row>
    <row r="304" customFormat="false" ht="15" hidden="false" customHeight="false" outlineLevel="0" collapsed="false">
      <c r="A304" s="17"/>
      <c r="B304" s="18"/>
      <c r="C304" s="18"/>
      <c r="D304" s="18"/>
      <c r="E304" s="18"/>
      <c r="F304" s="19"/>
      <c r="G304" s="19"/>
      <c r="H304" s="18"/>
      <c r="I304" s="20" t="str">
        <f aca="false">IF(G304="","",IF(H304="نعم",ROUND(G304/(1+الإعدادات!$B$9),2),G304))</f>
        <v/>
      </c>
      <c r="J304" s="20" t="str">
        <f aca="false">IF(G304="","",G304-I304)</f>
        <v/>
      </c>
      <c r="K304" s="20" t="str">
        <f aca="false">IF(AND(F304="",G304=""),"",LOOKUP(2,1/(K$5:K303&lt;&gt;""),K$5:K303)+N(F304)-N(G304))</f>
        <v/>
      </c>
      <c r="L304" s="18"/>
      <c r="M304" s="18"/>
    </row>
  </sheetData>
  <conditionalFormatting sqref="J2">
    <cfRule type="cellIs" priority="2" operator="equal" aboveAverage="0" equalAverage="0" bottom="0" percent="0" rank="0" text="" dxfId="0">
      <formula>"يحتاج تعزيز"</formula>
    </cfRule>
  </conditionalFormatting>
  <dataValidations count="2">
    <dataValidation allowBlank="true" errorStyle="stop" operator="between" showDropDown="false" showErrorMessage="false" showInputMessage="false" sqref="D5:D304" type="list">
      <formula1>الإعدادات!$A$16:$A$30</formula1>
      <formula2>0</formula2>
    </dataValidation>
    <dataValidation allowBlank="true" errorStyle="stop" operator="between" showDropDown="false" showErrorMessage="false" showInputMessage="false" sqref="H5:H304 L5:L304" type="list">
      <formula1>"نعم,لا"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6"/>
  </cols>
  <sheetData>
    <row r="1" customFormat="false" ht="17.35" hidden="false" customHeight="false" outlineLevel="0" collapsed="false">
      <c r="A1" s="5" t="s">
        <v>66</v>
      </c>
    </row>
    <row r="2" customFormat="false" ht="15" hidden="false" customHeight="false" outlineLevel="0" collapsed="false">
      <c r="A2" s="14" t="str">
        <f aca="false">الإعدادات!B4&amp;"  ·  "&amp;الإعدادات!B6</f>
        <v>مؤسستك  ·  ريال</v>
      </c>
    </row>
    <row r="4" customFormat="false" ht="15" hidden="false" customHeight="false" outlineLevel="0" collapsed="false">
      <c r="A4" s="21" t="s">
        <v>45</v>
      </c>
      <c r="B4" s="21" t="s">
        <v>67</v>
      </c>
      <c r="C4" s="21" t="s">
        <v>68</v>
      </c>
      <c r="D4" s="21" t="s">
        <v>69</v>
      </c>
      <c r="E4" s="21" t="s">
        <v>70</v>
      </c>
    </row>
    <row r="5" customFormat="false" ht="15" hidden="false" customHeight="false" outlineLevel="0" collapsed="false">
      <c r="A5" s="22" t="str">
        <f aca="false">IF(الإعدادات!A16="","",الإعدادات!A16)</f>
        <v>أدوات مكتبية</v>
      </c>
      <c r="B5" s="22" t="n">
        <f aca="false">IF(A5="","",COUNTIFS('سجل العهدة'!$D$5:$D$304,A5,'سجل العهدة'!$G$5:$G$304,"&gt;0"))</f>
        <v>1</v>
      </c>
      <c r="C5" s="20" t="n">
        <f aca="false">IF(A5="","",SUMIFS('سجل العهدة'!$G$5:$G$304,'سجل العهدة'!$D$5:$D$304,A5))</f>
        <v>115</v>
      </c>
      <c r="D5" s="20" t="n">
        <f aca="false">IF(A5="","",SUMIFS('سجل العهدة'!$I$5:$I$304,'سجل العهدة'!$D$5:$D$304,A5))</f>
        <v>100</v>
      </c>
      <c r="E5" s="20" t="n">
        <f aca="false">IF(A5="","",SUMIFS('سجل العهدة'!$J$5:$J$304,'سجل العهدة'!$D$5:$D$304,A5))</f>
        <v>15</v>
      </c>
    </row>
    <row r="6" customFormat="false" ht="15" hidden="false" customHeight="false" outlineLevel="0" collapsed="false">
      <c r="A6" s="22" t="str">
        <f aca="false">IF(الإعدادات!A17="","",الإعدادات!A17)</f>
        <v>وقود ومواصلات</v>
      </c>
      <c r="B6" s="22" t="n">
        <f aca="false">IF(A6="","",COUNTIFS('سجل العهدة'!$D$5:$D$304,A6,'سجل العهدة'!$G$5:$G$304,"&gt;0"))</f>
        <v>1</v>
      </c>
      <c r="C6" s="20" t="n">
        <f aca="false">IF(A6="","",SUMIFS('سجل العهدة'!$G$5:$G$304,'سجل العهدة'!$D$5:$D$304,A6))</f>
        <v>46</v>
      </c>
      <c r="D6" s="20" t="n">
        <f aca="false">IF(A6="","",SUMIFS('سجل العهدة'!$I$5:$I$304,'سجل العهدة'!$D$5:$D$304,A6))</f>
        <v>46</v>
      </c>
      <c r="E6" s="20" t="n">
        <f aca="false">IF(A6="","",SUMIFS('سجل العهدة'!$J$5:$J$304,'سجل العهدة'!$D$5:$D$304,A6))</f>
        <v>0</v>
      </c>
    </row>
    <row r="7" customFormat="false" ht="15" hidden="false" customHeight="false" outlineLevel="0" collapsed="false">
      <c r="A7" s="22" t="str">
        <f aca="false">IF(الإعدادات!A18="","",الإعدادات!A18)</f>
        <v>ضيافة ووجبات</v>
      </c>
      <c r="B7" s="22" t="n">
        <f aca="false">IF(A7="","",COUNTIFS('سجل العهدة'!$D$5:$D$304,A7,'سجل العهدة'!$G$5:$G$304,"&gt;0"))</f>
        <v>0</v>
      </c>
      <c r="C7" s="20" t="n">
        <f aca="false">IF(A7="","",SUMIFS('سجل العهدة'!$G$5:$G$304,'سجل العهدة'!$D$5:$D$304,A7))</f>
        <v>0</v>
      </c>
      <c r="D7" s="20" t="n">
        <f aca="false">IF(A7="","",SUMIFS('سجل العهدة'!$I$5:$I$304,'سجل العهدة'!$D$5:$D$304,A7))</f>
        <v>0</v>
      </c>
      <c r="E7" s="20" t="n">
        <f aca="false">IF(A7="","",SUMIFS('سجل العهدة'!$J$5:$J$304,'سجل العهدة'!$D$5:$D$304,A7))</f>
        <v>0</v>
      </c>
    </row>
    <row r="8" customFormat="false" ht="15" hidden="false" customHeight="false" outlineLevel="0" collapsed="false">
      <c r="A8" s="22" t="str">
        <f aca="false">IF(الإعدادات!A19="","",الإعدادات!A19)</f>
        <v>نظافة</v>
      </c>
      <c r="B8" s="22" t="n">
        <f aca="false">IF(A8="","",COUNTIFS('سجل العهدة'!$D$5:$D$304,A8,'سجل العهدة'!$G$5:$G$304,"&gt;0"))</f>
        <v>0</v>
      </c>
      <c r="C8" s="20" t="n">
        <f aca="false">IF(A8="","",SUMIFS('سجل العهدة'!$G$5:$G$304,'سجل العهدة'!$D$5:$D$304,A8))</f>
        <v>0</v>
      </c>
      <c r="D8" s="20" t="n">
        <f aca="false">IF(A8="","",SUMIFS('سجل العهدة'!$I$5:$I$304,'سجل العهدة'!$D$5:$D$304,A8))</f>
        <v>0</v>
      </c>
      <c r="E8" s="20" t="n">
        <f aca="false">IF(A8="","",SUMIFS('سجل العهدة'!$J$5:$J$304,'سجل العهدة'!$D$5:$D$304,A8))</f>
        <v>0</v>
      </c>
    </row>
    <row r="9" customFormat="false" ht="15" hidden="false" customHeight="false" outlineLevel="0" collapsed="false">
      <c r="A9" s="22" t="str">
        <f aca="false">IF(الإعدادات!A20="","",الإعدادات!A20)</f>
        <v>صيانة وإصلاحات</v>
      </c>
      <c r="B9" s="22" t="n">
        <f aca="false">IF(A9="","",COUNTIFS('سجل العهدة'!$D$5:$D$304,A9,'سجل العهدة'!$G$5:$G$304,"&gt;0"))</f>
        <v>0</v>
      </c>
      <c r="C9" s="20" t="n">
        <f aca="false">IF(A9="","",SUMIFS('سجل العهدة'!$G$5:$G$304,'سجل العهدة'!$D$5:$D$304,A9))</f>
        <v>0</v>
      </c>
      <c r="D9" s="20" t="n">
        <f aca="false">IF(A9="","",SUMIFS('سجل العهدة'!$I$5:$I$304,'سجل العهدة'!$D$5:$D$304,A9))</f>
        <v>0</v>
      </c>
      <c r="E9" s="20" t="n">
        <f aca="false">IF(A9="","",SUMIFS('سجل العهدة'!$J$5:$J$304,'سجل العهدة'!$D$5:$D$304,A9))</f>
        <v>0</v>
      </c>
    </row>
    <row r="10" customFormat="false" ht="15" hidden="false" customHeight="false" outlineLevel="0" collapsed="false">
      <c r="A10" s="22" t="str">
        <f aca="false">IF(الإعدادات!A21="","",الإعدادات!A21)</f>
        <v>بريد وشحن</v>
      </c>
      <c r="B10" s="22" t="n">
        <f aca="false">IF(A10="","",COUNTIFS('سجل العهدة'!$D$5:$D$304,A10,'سجل العهدة'!$G$5:$G$304,"&gt;0"))</f>
        <v>0</v>
      </c>
      <c r="C10" s="20" t="n">
        <f aca="false">IF(A10="","",SUMIFS('سجل العهدة'!$G$5:$G$304,'سجل العهدة'!$D$5:$D$304,A10))</f>
        <v>0</v>
      </c>
      <c r="D10" s="20" t="n">
        <f aca="false">IF(A10="","",SUMIFS('سجل العهدة'!$I$5:$I$304,'سجل العهدة'!$D$5:$D$304,A10))</f>
        <v>0</v>
      </c>
      <c r="E10" s="20" t="n">
        <f aca="false">IF(A10="","",SUMIFS('سجل العهدة'!$J$5:$J$304,'سجل العهدة'!$D$5:$D$304,A10))</f>
        <v>0</v>
      </c>
    </row>
    <row r="11" customFormat="false" ht="15" hidden="false" customHeight="false" outlineLevel="0" collapsed="false">
      <c r="A11" s="22" t="str">
        <f aca="false">IF(الإعدادات!A22="","",الإعدادات!A22)</f>
        <v>كهرباء وماء</v>
      </c>
      <c r="B11" s="22" t="n">
        <f aca="false">IF(A11="","",COUNTIFS('سجل العهدة'!$D$5:$D$304,A11,'سجل العهدة'!$G$5:$G$304,"&gt;0"))</f>
        <v>0</v>
      </c>
      <c r="C11" s="20" t="n">
        <f aca="false">IF(A11="","",SUMIFS('سجل العهدة'!$G$5:$G$304,'سجل العهدة'!$D$5:$D$304,A11))</f>
        <v>0</v>
      </c>
      <c r="D11" s="20" t="n">
        <f aca="false">IF(A11="","",SUMIFS('سجل العهدة'!$I$5:$I$304,'سجل العهدة'!$D$5:$D$304,A11))</f>
        <v>0</v>
      </c>
      <c r="E11" s="20" t="n">
        <f aca="false">IF(A11="","",SUMIFS('سجل العهدة'!$J$5:$J$304,'سجل العهدة'!$D$5:$D$304,A11))</f>
        <v>0</v>
      </c>
    </row>
    <row r="12" customFormat="false" ht="15" hidden="false" customHeight="false" outlineLevel="0" collapsed="false">
      <c r="A12" s="22" t="str">
        <f aca="false">IF(الإعدادات!A23="","",الإعدادات!A23)</f>
        <v>رفاهية الموظفين</v>
      </c>
      <c r="B12" s="22" t="n">
        <f aca="false">IF(A12="","",COUNTIFS('سجل العهدة'!$D$5:$D$304,A12,'سجل العهدة'!$G$5:$G$304,"&gt;0"))</f>
        <v>0</v>
      </c>
      <c r="C12" s="20" t="n">
        <f aca="false">IF(A12="","",SUMIFS('سجل العهدة'!$G$5:$G$304,'سجل العهدة'!$D$5:$D$304,A12))</f>
        <v>0</v>
      </c>
      <c r="D12" s="20" t="n">
        <f aca="false">IF(A12="","",SUMIFS('سجل العهدة'!$I$5:$I$304,'سجل العهدة'!$D$5:$D$304,A12))</f>
        <v>0</v>
      </c>
      <c r="E12" s="20" t="n">
        <f aca="false">IF(A12="","",SUMIFS('سجل العهدة'!$J$5:$J$304,'سجل العهدة'!$D$5:$D$304,A12))</f>
        <v>0</v>
      </c>
    </row>
    <row r="13" customFormat="false" ht="15" hidden="false" customHeight="false" outlineLevel="0" collapsed="false">
      <c r="A13" s="22" t="str">
        <f aca="false">IF(الإعدادات!A24="","",الإعدادات!A24)</f>
        <v>طباعة وقرطاسية</v>
      </c>
      <c r="B13" s="22" t="n">
        <f aca="false">IF(A13="","",COUNTIFS('سجل العهدة'!$D$5:$D$304,A13,'سجل العهدة'!$G$5:$G$304,"&gt;0"))</f>
        <v>0</v>
      </c>
      <c r="C13" s="20" t="n">
        <f aca="false">IF(A13="","",SUMIFS('سجل العهدة'!$G$5:$G$304,'سجل العهدة'!$D$5:$D$304,A13))</f>
        <v>0</v>
      </c>
      <c r="D13" s="20" t="n">
        <f aca="false">IF(A13="","",SUMIFS('سجل العهدة'!$I$5:$I$304,'سجل العهدة'!$D$5:$D$304,A13))</f>
        <v>0</v>
      </c>
      <c r="E13" s="20" t="n">
        <f aca="false">IF(A13="","",SUMIFS('سجل العهدة'!$J$5:$J$304,'سجل العهدة'!$D$5:$D$304,A13))</f>
        <v>0</v>
      </c>
    </row>
    <row r="14" customFormat="false" ht="15" hidden="false" customHeight="false" outlineLevel="0" collapsed="false">
      <c r="A14" s="22" t="str">
        <f aca="false">IF(الإعدادات!A25="","",الإعدادات!A25)</f>
        <v>نثريات أخرى</v>
      </c>
      <c r="B14" s="22" t="n">
        <f aca="false">IF(A14="","",COUNTIFS('سجل العهدة'!$D$5:$D$304,A14,'سجل العهدة'!$G$5:$G$304,"&gt;0"))</f>
        <v>0</v>
      </c>
      <c r="C14" s="20" t="n">
        <f aca="false">IF(A14="","",SUMIFS('سجل العهدة'!$G$5:$G$304,'سجل العهدة'!$D$5:$D$304,A14))</f>
        <v>0</v>
      </c>
      <c r="D14" s="20" t="n">
        <f aca="false">IF(A14="","",SUMIFS('سجل العهدة'!$I$5:$I$304,'سجل العهدة'!$D$5:$D$304,A14))</f>
        <v>0</v>
      </c>
      <c r="E14" s="20" t="n">
        <f aca="false">IF(A14="","",SUMIFS('سجل العهدة'!$J$5:$J$304,'سجل العهدة'!$D$5:$D$304,A14))</f>
        <v>0</v>
      </c>
    </row>
    <row r="15" customFormat="false" ht="15" hidden="false" customHeight="false" outlineLevel="0" collapsed="false">
      <c r="A15" s="22" t="str">
        <f aca="false">IF(الإعدادات!A26="","",الإعدادات!A26)</f>
        <v/>
      </c>
      <c r="B15" s="22" t="str">
        <f aca="false">IF(A15="","",COUNTIFS('سجل العهدة'!$D$5:$D$304,A15,'سجل العهدة'!$G$5:$G$304,"&gt;0"))</f>
        <v/>
      </c>
      <c r="C15" s="20" t="str">
        <f aca="false">IF(A15="","",SUMIFS('سجل العهدة'!$G$5:$G$304,'سجل العهدة'!$D$5:$D$304,A15))</f>
        <v/>
      </c>
      <c r="D15" s="20" t="str">
        <f aca="false">IF(A15="","",SUMIFS('سجل العهدة'!$I$5:$I$304,'سجل العهدة'!$D$5:$D$304,A15))</f>
        <v/>
      </c>
      <c r="E15" s="20" t="str">
        <f aca="false">IF(A15="","",SUMIFS('سجل العهدة'!$J$5:$J$304,'سجل العهدة'!$D$5:$D$304,A15))</f>
        <v/>
      </c>
    </row>
    <row r="16" customFormat="false" ht="15" hidden="false" customHeight="false" outlineLevel="0" collapsed="false">
      <c r="A16" s="22" t="str">
        <f aca="false">IF(الإعدادات!A27="","",الإعدادات!A27)</f>
        <v/>
      </c>
      <c r="B16" s="22" t="str">
        <f aca="false">IF(A16="","",COUNTIFS('سجل العهدة'!$D$5:$D$304,A16,'سجل العهدة'!$G$5:$G$304,"&gt;0"))</f>
        <v/>
      </c>
      <c r="C16" s="20" t="str">
        <f aca="false">IF(A16="","",SUMIFS('سجل العهدة'!$G$5:$G$304,'سجل العهدة'!$D$5:$D$304,A16))</f>
        <v/>
      </c>
      <c r="D16" s="20" t="str">
        <f aca="false">IF(A16="","",SUMIFS('سجل العهدة'!$I$5:$I$304,'سجل العهدة'!$D$5:$D$304,A16))</f>
        <v/>
      </c>
      <c r="E16" s="20" t="str">
        <f aca="false">IF(A16="","",SUMIFS('سجل العهدة'!$J$5:$J$304,'سجل العهدة'!$D$5:$D$304,A16))</f>
        <v/>
      </c>
    </row>
    <row r="17" customFormat="false" ht="15" hidden="false" customHeight="false" outlineLevel="0" collapsed="false">
      <c r="A17" s="22" t="str">
        <f aca="false">IF(الإعدادات!A28="","",الإعدادات!A28)</f>
        <v/>
      </c>
      <c r="B17" s="22" t="str">
        <f aca="false">IF(A17="","",COUNTIFS('سجل العهدة'!$D$5:$D$304,A17,'سجل العهدة'!$G$5:$G$304,"&gt;0"))</f>
        <v/>
      </c>
      <c r="C17" s="20" t="str">
        <f aca="false">IF(A17="","",SUMIFS('سجل العهدة'!$G$5:$G$304,'سجل العهدة'!$D$5:$D$304,A17))</f>
        <v/>
      </c>
      <c r="D17" s="20" t="str">
        <f aca="false">IF(A17="","",SUMIFS('سجل العهدة'!$I$5:$I$304,'سجل العهدة'!$D$5:$D$304,A17))</f>
        <v/>
      </c>
      <c r="E17" s="20" t="str">
        <f aca="false">IF(A17="","",SUMIFS('سجل العهدة'!$J$5:$J$304,'سجل العهدة'!$D$5:$D$304,A17))</f>
        <v/>
      </c>
    </row>
    <row r="18" customFormat="false" ht="15" hidden="false" customHeight="false" outlineLevel="0" collapsed="false">
      <c r="A18" s="22" t="str">
        <f aca="false">IF(الإعدادات!A29="","",الإعدادات!A29)</f>
        <v/>
      </c>
      <c r="B18" s="22" t="str">
        <f aca="false">IF(A18="","",COUNTIFS('سجل العهدة'!$D$5:$D$304,A18,'سجل العهدة'!$G$5:$G$304,"&gt;0"))</f>
        <v/>
      </c>
      <c r="C18" s="20" t="str">
        <f aca="false">IF(A18="","",SUMIFS('سجل العهدة'!$G$5:$G$304,'سجل العهدة'!$D$5:$D$304,A18))</f>
        <v/>
      </c>
      <c r="D18" s="20" t="str">
        <f aca="false">IF(A18="","",SUMIFS('سجل العهدة'!$I$5:$I$304,'سجل العهدة'!$D$5:$D$304,A18))</f>
        <v/>
      </c>
      <c r="E18" s="20" t="str">
        <f aca="false">IF(A18="","",SUMIFS('سجل العهدة'!$J$5:$J$304,'سجل العهدة'!$D$5:$D$304,A18))</f>
        <v/>
      </c>
    </row>
    <row r="19" customFormat="false" ht="15" hidden="false" customHeight="false" outlineLevel="0" collapsed="false">
      <c r="A19" s="22" t="str">
        <f aca="false">IF(الإعدادات!A30="","",الإعدادات!A30)</f>
        <v/>
      </c>
      <c r="B19" s="22" t="str">
        <f aca="false">IF(A19="","",COUNTIFS('سجل العهدة'!$D$5:$D$304,A19,'سجل العهدة'!$G$5:$G$304,"&gt;0"))</f>
        <v/>
      </c>
      <c r="C19" s="20" t="str">
        <f aca="false">IF(A19="","",SUMIFS('سجل العهدة'!$G$5:$G$304,'سجل العهدة'!$D$5:$D$304,A19))</f>
        <v/>
      </c>
      <c r="D19" s="20" t="str">
        <f aca="false">IF(A19="","",SUMIFS('سجل العهدة'!$I$5:$I$304,'سجل العهدة'!$D$5:$D$304,A19))</f>
        <v/>
      </c>
      <c r="E19" s="20" t="str">
        <f aca="false">IF(A19="","",SUMIFS('سجل العهدة'!$J$5:$J$304,'سجل العهدة'!$D$5:$D$304,A19))</f>
        <v/>
      </c>
    </row>
    <row r="20" customFormat="false" ht="15" hidden="false" customHeight="false" outlineLevel="0" collapsed="false">
      <c r="A20" s="7" t="s">
        <v>71</v>
      </c>
      <c r="B20" s="23" t="n">
        <f aca="false">SUM(B5:B19)</f>
        <v>2</v>
      </c>
      <c r="C20" s="24" t="n">
        <f aca="false">SUM(C5:C19)</f>
        <v>161</v>
      </c>
      <c r="D20" s="24" t="n">
        <f aca="false">SUM(D5:D19)</f>
        <v>146</v>
      </c>
      <c r="E20" s="24" t="n">
        <f aca="false">SUM(E5:E19)</f>
        <v>15</v>
      </c>
    </row>
    <row r="22" customFormat="false" ht="15" hidden="false" customHeight="false" outlineLevel="0" collapsed="false">
      <c r="A22" s="13" t="s">
        <v>72</v>
      </c>
    </row>
    <row r="23" customFormat="false" ht="15" hidden="false" customHeight="false" outlineLevel="0" collapsed="false">
      <c r="A23" s="2" t="s">
        <v>56</v>
      </c>
      <c r="B23" s="20" t="n">
        <f aca="false">الإعدادات!B7</f>
        <v>5000</v>
      </c>
    </row>
    <row r="24" customFormat="false" ht="15" hidden="false" customHeight="false" outlineLevel="0" collapsed="false">
      <c r="A24" s="2" t="s">
        <v>73</v>
      </c>
      <c r="B24" s="20" t="n">
        <f aca="false">SUM('سجل العهدة'!F6:F304)</f>
        <v>0</v>
      </c>
    </row>
    <row r="25" customFormat="false" ht="15" hidden="false" customHeight="false" outlineLevel="0" collapsed="false">
      <c r="A25" s="2" t="s">
        <v>74</v>
      </c>
      <c r="B25" s="20" t="n">
        <f aca="false">SUM('سجل العهدة'!G5:G304)</f>
        <v>161</v>
      </c>
    </row>
    <row r="26" customFormat="false" ht="15" hidden="false" customHeight="false" outlineLevel="0" collapsed="false">
      <c r="A26" s="7" t="s">
        <v>75</v>
      </c>
      <c r="B26" s="24" t="n">
        <f aca="false">B23+B24-B25</f>
        <v>4839</v>
      </c>
    </row>
    <row r="27" customFormat="false" ht="15" hidden="false" customHeight="false" outlineLevel="0" collapsed="false">
      <c r="A27" s="2" t="s">
        <v>76</v>
      </c>
      <c r="B27" s="20" t="n">
        <f aca="false">B25-C20</f>
        <v>0</v>
      </c>
    </row>
    <row r="29" customFormat="false" ht="15" hidden="false" customHeight="false" outlineLevel="0" collapsed="false">
      <c r="A29" s="7" t="s">
        <v>77</v>
      </c>
      <c r="B29" s="25" t="n">
        <f aca="false">MAX(0,الإعدادات!B7-B26)</f>
        <v>161</v>
      </c>
    </row>
    <row r="32" customFormat="false" ht="15" hidden="false" customHeight="false" outlineLevel="0" collapsed="false">
      <c r="A32" s="26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2026-10-20T15:40:07Z</dcterms:created>
  <dc:creator>openpyxl</dc:creator>
  <dc:description/>
  <dc:language>en-US</dc:language>
  <cp:lastModifiedBy/>
  <dcterms:modified xsi:type="dcterms:W3CDTF">2026-10-20T15:40:07Z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